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SISMA\Condivisa\CLOUD DATI RICOSTRUZIONE\PRIVATO\26.Nuova ordinanza n. X del 2026\Allegati\invio allegati per osservazioni\"/>
    </mc:Choice>
  </mc:AlternateContent>
  <xr:revisionPtr revIDLastSave="0" documentId="13_ncr:1_{2C6CF379-1AA6-4B69-B1D1-900455D2C0C4}" xr6:coauthVersionLast="47" xr6:coauthVersionMax="47" xr10:uidLastSave="{00000000-0000-0000-0000-000000000000}"/>
  <bookViews>
    <workbookView xWindow="-28920" yWindow="-120" windowWidth="29040" windowHeight="15720" activeTab="1" xr2:uid="{6F790CC8-018D-45E9-B22F-E6FFD684EFC2}"/>
  </bookViews>
  <sheets>
    <sheet name="Guida alla compilazione" sheetId="2" r:id="rId1"/>
    <sheet name="Modello d" sheetId="1" r:id="rId2"/>
  </sheets>
  <definedNames>
    <definedName name="_xlnm.Print_Area" localSheetId="1">'Modello d'!$A$1:$G$66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B45" i="1" l="1"/>
  <c r="F24" i="1"/>
  <c r="F26" i="1" s="1"/>
  <c r="E24" i="1"/>
  <c r="E26" i="1" s="1"/>
  <c r="E28" i="1" l="1"/>
  <c r="E27" i="1"/>
  <c r="F27" i="1"/>
  <c r="F28" i="1"/>
  <c r="I24" i="1"/>
  <c r="I26" i="1" s="1"/>
  <c r="H24" i="1"/>
  <c r="H26" i="1" s="1"/>
  <c r="G24" i="1"/>
  <c r="G26" i="1" s="1"/>
  <c r="D24" i="1"/>
  <c r="D26" i="1" s="1"/>
  <c r="C24" i="1"/>
  <c r="C26" i="1" s="1"/>
  <c r="I28" i="1" l="1"/>
  <c r="I27" i="1"/>
  <c r="F29" i="1"/>
  <c r="F30" i="1" s="1"/>
  <c r="E29" i="1"/>
  <c r="E30" i="1" s="1"/>
  <c r="D27" i="1"/>
  <c r="D28" i="1"/>
  <c r="G28" i="1"/>
  <c r="G27" i="1"/>
  <c r="H28" i="1"/>
  <c r="H27" i="1"/>
  <c r="C28" i="1"/>
  <c r="C27" i="1"/>
  <c r="I29" i="1" l="1"/>
  <c r="I30" i="1" s="1"/>
  <c r="H29" i="1"/>
  <c r="H30" i="1" s="1"/>
  <c r="G29" i="1"/>
  <c r="G30" i="1" s="1"/>
  <c r="D29" i="1"/>
  <c r="D30" i="1" s="1"/>
  <c r="C29" i="1"/>
  <c r="C30" i="1" s="1"/>
  <c r="D43" i="1"/>
  <c r="F43" i="1" s="1"/>
  <c r="G43" i="1" s="1"/>
  <c r="D42" i="1"/>
  <c r="F42" i="1" s="1"/>
  <c r="G42" i="1" s="1"/>
  <c r="D41" i="1"/>
  <c r="F41" i="1" s="1"/>
  <c r="G41" i="1" s="1"/>
  <c r="D40" i="1"/>
  <c r="F40" i="1" s="1"/>
  <c r="G40" i="1" s="1"/>
  <c r="D39" i="1"/>
  <c r="F39" i="1" s="1"/>
  <c r="G39" i="1" s="1"/>
  <c r="D38" i="1"/>
  <c r="F38" i="1" s="1"/>
  <c r="G38" i="1" s="1"/>
  <c r="D37" i="1"/>
  <c r="F37" i="1" s="1"/>
  <c r="G37" i="1" s="1"/>
  <c r="B8" i="1"/>
  <c r="B24" i="1"/>
  <c r="B26" i="1" s="1"/>
  <c r="B28" i="1" l="1"/>
  <c r="J28" i="1" s="1"/>
  <c r="J26" i="1"/>
  <c r="H57" i="1"/>
  <c r="G57" i="1"/>
  <c r="I57" i="1"/>
  <c r="E57" i="1"/>
  <c r="J24" i="1"/>
  <c r="C57" i="1"/>
  <c r="D57" i="1"/>
  <c r="B27" i="1"/>
  <c r="J27" i="1" s="1"/>
  <c r="B29" i="1" l="1"/>
  <c r="B30" i="1" s="1"/>
  <c r="J30" i="1" s="1"/>
  <c r="E59" i="1"/>
  <c r="E58" i="1"/>
  <c r="D59" i="1"/>
  <c r="D58" i="1"/>
  <c r="I58" i="1"/>
  <c r="I59" i="1"/>
  <c r="H59" i="1"/>
  <c r="H58" i="1"/>
  <c r="G58" i="1"/>
  <c r="G59" i="1"/>
  <c r="C58" i="1"/>
  <c r="C59" i="1"/>
  <c r="H41" i="1"/>
  <c r="H42" i="1"/>
  <c r="H39" i="1"/>
  <c r="H43" i="1"/>
  <c r="H40" i="1"/>
  <c r="F57" i="1"/>
  <c r="C52" i="1"/>
  <c r="H38" i="1"/>
  <c r="H37" i="1"/>
  <c r="J29" i="1" l="1"/>
  <c r="J31" i="1" s="1"/>
  <c r="C45" i="1"/>
  <c r="C46" i="1" s="1"/>
  <c r="D52" i="1"/>
  <c r="F59" i="1"/>
  <c r="F58" i="1"/>
  <c r="I60" i="1"/>
  <c r="D60" i="1"/>
  <c r="D61" i="1" s="1"/>
  <c r="E60" i="1"/>
  <c r="D36" i="1"/>
  <c r="H60" i="1"/>
  <c r="H61" i="1" s="1"/>
  <c r="G60" i="1"/>
  <c r="C60" i="1"/>
  <c r="C61" i="1" s="1"/>
  <c r="B31" i="1"/>
  <c r="I31" i="1"/>
  <c r="H31" i="1"/>
  <c r="G31" i="1"/>
  <c r="F31" i="1"/>
  <c r="E31" i="1"/>
  <c r="D31" i="1"/>
  <c r="C31" i="1"/>
  <c r="H62" i="1" l="1"/>
  <c r="D44" i="1"/>
  <c r="H44" i="1" s="1"/>
  <c r="F60" i="1"/>
  <c r="F61" i="1"/>
  <c r="E61" i="1"/>
  <c r="E62" i="1" s="1"/>
  <c r="I61" i="1"/>
  <c r="I62" i="1" s="1"/>
  <c r="F36" i="1"/>
  <c r="G36" i="1" s="1"/>
  <c r="G61" i="1"/>
  <c r="G62" i="1" s="1"/>
  <c r="F62" i="1"/>
  <c r="D62" i="1"/>
  <c r="C62" i="1"/>
  <c r="D45" i="1" l="1"/>
  <c r="F45" i="1"/>
  <c r="H36" i="1"/>
  <c r="H45" i="1" s="1"/>
  <c r="G45" i="1" l="1"/>
  <c r="B57" i="1"/>
  <c r="J57" i="1" l="1"/>
  <c r="B58" i="1"/>
  <c r="B59" i="1"/>
  <c r="J58" i="1" l="1"/>
  <c r="J59" i="1"/>
  <c r="B60" i="1"/>
  <c r="J60" i="1" s="1"/>
  <c r="B61" i="1" l="1"/>
  <c r="J61" i="1" s="1"/>
  <c r="J62" i="1" s="1"/>
  <c r="B62" i="1" l="1"/>
</calcChain>
</file>

<file path=xl/sharedStrings.xml><?xml version="1.0" encoding="utf-8"?>
<sst xmlns="http://schemas.openxmlformats.org/spreadsheetml/2006/main" count="107" uniqueCount="80">
  <si>
    <t>Numero Unità Immobiliari</t>
  </si>
  <si>
    <t>% IVA Lavori</t>
  </si>
  <si>
    <t>% Spese Tecniche</t>
  </si>
  <si>
    <t>% IVA Spese Tecniche</t>
  </si>
  <si>
    <t>Importo Netto</t>
  </si>
  <si>
    <t>Massimale Lordo</t>
  </si>
  <si>
    <t>Misure Antisismiche</t>
  </si>
  <si>
    <t>VOCI</t>
  </si>
  <si>
    <t>Spese a carico del richiedente</t>
  </si>
  <si>
    <t>Demolizione e ricostruzione</t>
  </si>
  <si>
    <t>% per Misure Antisismiche</t>
  </si>
  <si>
    <t>Controlli</t>
  </si>
  <si>
    <t>Totale</t>
  </si>
  <si>
    <t>Massimale Netto</t>
  </si>
  <si>
    <t>Sono presenti seconde case</t>
  </si>
  <si>
    <t>Importo minimo per Misure Antisismiche</t>
  </si>
  <si>
    <t>*IMPORTANTE*</t>
  </si>
  <si>
    <t>% Oneri Previdenziali</t>
  </si>
  <si>
    <t>TOTALE</t>
  </si>
  <si>
    <r>
      <t xml:space="preserve">Numero Unità Immobiliari </t>
    </r>
    <r>
      <rPr>
        <b/>
        <vertAlign val="superscript"/>
        <sz val="11"/>
        <color theme="1"/>
        <rFont val="Calibri"/>
        <family val="2"/>
      </rPr>
      <t>(1)</t>
    </r>
  </si>
  <si>
    <r>
      <t>% Spese Tecniche</t>
    </r>
    <r>
      <rPr>
        <vertAlign val="superscript"/>
        <sz val="11"/>
        <color theme="1"/>
        <rFont val="Calibri"/>
        <family val="2"/>
      </rPr>
      <t xml:space="preserve"> </t>
    </r>
    <r>
      <rPr>
        <b/>
        <vertAlign val="superscript"/>
        <sz val="11"/>
        <color theme="1"/>
        <rFont val="Calibri"/>
        <family val="2"/>
      </rPr>
      <t>(2)</t>
    </r>
  </si>
  <si>
    <r>
      <t xml:space="preserve">% Oneri Previdenziali </t>
    </r>
    <r>
      <rPr>
        <b/>
        <vertAlign val="superscript"/>
        <sz val="11"/>
        <color theme="1"/>
        <rFont val="Calibri"/>
        <family val="2"/>
      </rPr>
      <t>(3)</t>
    </r>
  </si>
  <si>
    <r>
      <t xml:space="preserve">Sono presenti seconde case </t>
    </r>
    <r>
      <rPr>
        <b/>
        <vertAlign val="superscript"/>
        <sz val="11"/>
        <color theme="1"/>
        <rFont val="Calibri"/>
        <family val="2"/>
      </rPr>
      <t>(4)</t>
    </r>
  </si>
  <si>
    <r>
      <t xml:space="preserve">Demolizione e ricostruzione </t>
    </r>
    <r>
      <rPr>
        <b/>
        <vertAlign val="superscript"/>
        <sz val="11"/>
        <color theme="1"/>
        <rFont val="Calibri"/>
        <family val="2"/>
      </rPr>
      <t>(5)</t>
    </r>
  </si>
  <si>
    <t>Inserire l’importo complessivo previsto per le spese tecniche (progettazione, direzione lavori, ecc.), nella misura non superiore al 12,5% ai sensi delle ordinanze commissariali di ricostruzione privata.</t>
  </si>
  <si>
    <t>Indicare *Sì* o *No* se tra le unità immobiliari sono presenti seconde case.</t>
  </si>
  <si>
    <t xml:space="preserve">Indicare *Sì* o *No* se l’intervento prevede *Demolizione e Ricostruzione* </t>
  </si>
  <si>
    <r>
      <t xml:space="preserve">Il totale dell'importo deve corrispondere all'importo richiesto nel </t>
    </r>
    <r>
      <rPr>
        <b/>
        <i/>
        <sz val="11"/>
        <color theme="1"/>
        <rFont val="Calibri"/>
        <family val="2"/>
        <scheme val="minor"/>
      </rPr>
      <t>Modello A - Istanza di concessione del contributo</t>
    </r>
    <r>
      <rPr>
        <sz val="11"/>
        <color theme="1"/>
        <rFont val="Calibri"/>
        <family val="2"/>
        <scheme val="minor"/>
      </rPr>
      <t xml:space="preserve">. </t>
    </r>
  </si>
  <si>
    <t>Indicare la percentuale (INARCASSA, ecc.) associata alle competenze del solo tecnico incaricato alla presentazione dell'istanza.</t>
  </si>
  <si>
    <t>No</t>
  </si>
  <si>
    <t>Importo Lavori Strutturali</t>
  </si>
  <si>
    <t>Costo massimo ammissibile di Ricostruzione al 100% (lavori al netto)</t>
  </si>
  <si>
    <t>Totale Importo Lavori al netto</t>
  </si>
  <si>
    <t>ID SCRAE:</t>
  </si>
  <si>
    <t>Richiedente contributo:</t>
  </si>
  <si>
    <t>Note del Tecnico</t>
  </si>
  <si>
    <t>Trainati</t>
  </si>
  <si>
    <t>Trainanti</t>
  </si>
  <si>
    <t>Impianto Fotovoltaico</t>
  </si>
  <si>
    <t>Sistema di Accumulo</t>
  </si>
  <si>
    <t>Infissi + Oscuranti</t>
  </si>
  <si>
    <t>Impianto termico</t>
  </si>
  <si>
    <t>Impiante solare termico</t>
  </si>
  <si>
    <t>Condominio</t>
  </si>
  <si>
    <t>Cappotto</t>
  </si>
  <si>
    <t>Impianto centralizzato</t>
  </si>
  <si>
    <t>Efficienza energetica</t>
  </si>
  <si>
    <t>Interventi non incentivabili e non ammessi nel contributo commissariale</t>
  </si>
  <si>
    <t>Spese Eccedenti Il Contributo
C=(A-B)</t>
  </si>
  <si>
    <t xml:space="preserve">Misure Antisismiche </t>
  </si>
  <si>
    <t>Contributo Concedibile
(al netto)</t>
  </si>
  <si>
    <t>Richiesta Contributo
E=(C-D)</t>
  </si>
  <si>
    <t>Si</t>
  </si>
  <si>
    <t>Dati di input Misure Antisismiche</t>
  </si>
  <si>
    <t>Dati di input 
Efficienza energetica</t>
  </si>
  <si>
    <t>Importo Lavori Contributo Commissariale</t>
  </si>
  <si>
    <r>
      <t>Contributo di Ricostruzione 
(decreto)</t>
    </r>
    <r>
      <rPr>
        <b/>
        <vertAlign val="superscript"/>
        <sz val="12"/>
        <color theme="1"/>
        <rFont val="Calibri"/>
        <family val="2"/>
      </rPr>
      <t>(7)</t>
    </r>
    <r>
      <rPr>
        <b/>
        <sz val="12"/>
        <color theme="1"/>
        <rFont val="Calibri"/>
        <family val="2"/>
      </rPr>
      <t xml:space="preserve">
(B)</t>
    </r>
  </si>
  <si>
    <t>Verifica % dell'importo da destinare alle opere strutturali (8)</t>
  </si>
  <si>
    <t>Inserire il numero totale delle unità immobiliari oggetto dell’intervento (es. 1, 2, ecc.) sia per le misure antisismiche e sia per l'efficientamento energetico.</t>
  </si>
  <si>
    <t>CME (All.X - Cod.9)</t>
  </si>
  <si>
    <t xml:space="preserve">Contributo di Ricostruzione </t>
  </si>
  <si>
    <t>Verifica % dell'importo da destinare alle opere strutturali</t>
  </si>
  <si>
    <r>
      <t xml:space="preserve">Inserire </t>
    </r>
    <r>
      <rPr>
        <b/>
        <u/>
        <sz val="11"/>
        <rFont val="Calibri"/>
        <family val="2"/>
        <scheme val="minor"/>
      </rPr>
      <t>L'Importo Lavori Strutturali</t>
    </r>
    <r>
      <rPr>
        <sz val="11"/>
        <rFont val="Calibri"/>
        <family val="2"/>
        <scheme val="minor"/>
      </rPr>
      <t xml:space="preserve"> ed il </t>
    </r>
    <r>
      <rPr>
        <b/>
        <u/>
        <sz val="11"/>
        <rFont val="Calibri"/>
        <family val="2"/>
        <scheme val="minor"/>
      </rPr>
      <t>Costo massimo ammissibile di Ricostruzione al 100% (Lavori al netto)</t>
    </r>
    <r>
      <rPr>
        <sz val="11"/>
        <rFont val="Calibri"/>
        <family val="2"/>
        <scheme val="minor"/>
      </rPr>
      <t xml:space="preserve"> definito ai sensi dell'art. 1 comma 5 lett. r dell'Ord. n. 14/20, ai sensi dell'art. 1 comma 5 lett. s delle Ord. nn. 30/21, 48/22, 71/23. L'importo lavori strutturali inserito nelle misure antisismiche come da Decreto di ricostruzione non dovrà essere inferiore all'importo derivante da tale verifica. </t>
    </r>
  </si>
  <si>
    <r>
      <rPr>
        <b/>
        <sz val="11"/>
        <color theme="1"/>
        <rFont val="Calibri"/>
        <family val="2"/>
      </rPr>
      <t>NOTE:</t>
    </r>
    <r>
      <rPr>
        <sz val="9"/>
        <color theme="1"/>
        <rFont val="Calibri"/>
        <family val="2"/>
      </rPr>
      <t xml:space="preserve">
Compilando la cella del </t>
    </r>
    <r>
      <rPr>
        <i/>
        <u/>
        <sz val="9"/>
        <color theme="1"/>
        <rFont val="Calibri"/>
        <family val="2"/>
      </rPr>
      <t>Costo massimo ammissibile di Ricostruzione al 100% (lavori al netto)</t>
    </r>
    <r>
      <rPr>
        <sz val="9"/>
        <color theme="1"/>
        <rFont val="Calibri"/>
        <family val="2"/>
      </rPr>
      <t xml:space="preserve">, si attiverà il controllo </t>
    </r>
    <r>
      <rPr>
        <i/>
        <u/>
        <sz val="9"/>
        <color theme="1"/>
        <rFont val="Calibri"/>
        <family val="2"/>
      </rPr>
      <t xml:space="preserve">Importo minimo per le misure antisimiche </t>
    </r>
    <r>
      <rPr>
        <sz val="9"/>
        <color theme="1"/>
        <rFont val="Calibri"/>
        <family val="2"/>
      </rPr>
      <t xml:space="preserve"> secondo il quale, da Ordinanze Commissariali, "</t>
    </r>
    <r>
      <rPr>
        <i/>
        <sz val="9"/>
        <color theme="1"/>
        <rFont val="Calibri"/>
        <family val="2"/>
      </rPr>
      <t>Il costo massimo ammissibile deve essere destinato per almeno il 40% alle opere strutturali dell’edificio e/o alla riparazione del danno e per la restante quota alle opere di finitura interne ed esterne, agli impianti interni e comuni e all’efficientamento energetico. Nel caso di demolizione e ricostruzione la quota minima del costo massimo ammissibile destinata alla realizzazione delle strutture è pari al 33%"</t>
    </r>
    <r>
      <rPr>
        <sz val="9"/>
        <color theme="1"/>
        <rFont val="Calibri"/>
        <family val="2"/>
      </rPr>
      <t>.
L</t>
    </r>
    <r>
      <rPr>
        <u/>
        <sz val="9"/>
        <color theme="1"/>
        <rFont val="Calibri"/>
        <family val="2"/>
      </rPr>
      <t>'</t>
    </r>
    <r>
      <rPr>
        <i/>
        <u/>
        <sz val="9"/>
        <color theme="1"/>
        <rFont val="Calibri"/>
        <family val="2"/>
      </rPr>
      <t>Importo Lavori Strutturali</t>
    </r>
    <r>
      <rPr>
        <sz val="9"/>
        <color theme="1"/>
        <rFont val="Calibri"/>
        <family val="2"/>
      </rPr>
      <t xml:space="preserve"> dovrà essere superiore o uguale alla cella di controllo "</t>
    </r>
    <r>
      <rPr>
        <i/>
        <u/>
        <sz val="9"/>
        <color theme="1"/>
        <rFont val="Calibri"/>
        <family val="2"/>
      </rPr>
      <t xml:space="preserve"> Importo minimo per le misure antisimiche</t>
    </r>
    <r>
      <rPr>
        <sz val="9"/>
        <color theme="1"/>
        <rFont val="Calibri"/>
        <family val="2"/>
      </rPr>
      <t xml:space="preserve">".
Si ricorda che, effettuato il controllo, l'importo relativo alle </t>
    </r>
    <r>
      <rPr>
        <i/>
        <u/>
        <sz val="9"/>
        <color theme="1"/>
        <rFont val="Calibri"/>
        <family val="2"/>
      </rPr>
      <t>Misure antisismiche</t>
    </r>
    <r>
      <rPr>
        <sz val="9"/>
        <color theme="1"/>
        <rFont val="Calibri"/>
        <family val="2"/>
      </rPr>
      <t xml:space="preserve"> nel contributo di Ricostruzione non dovrà essere inferiore a quello della cella di controllo "</t>
    </r>
    <r>
      <rPr>
        <i/>
        <u/>
        <sz val="9"/>
        <color theme="1"/>
        <rFont val="Calibri"/>
        <family val="2"/>
      </rPr>
      <t xml:space="preserve"> Importo minimo per le misure antisimiche</t>
    </r>
    <r>
      <rPr>
        <sz val="9"/>
        <color theme="1"/>
        <rFont val="Calibri"/>
        <family val="2"/>
      </rPr>
      <t>".</t>
    </r>
  </si>
  <si>
    <r>
      <t>CME</t>
    </r>
    <r>
      <rPr>
        <b/>
        <vertAlign val="superscript"/>
        <sz val="12"/>
        <color theme="1"/>
        <rFont val="Calibri"/>
        <family val="2"/>
      </rPr>
      <t>(6)</t>
    </r>
    <r>
      <rPr>
        <b/>
        <sz val="12"/>
        <color theme="1"/>
        <rFont val="Calibri"/>
        <family val="2"/>
      </rPr>
      <t xml:space="preserve">
</t>
    </r>
    <r>
      <rPr>
        <b/>
        <sz val="12"/>
        <rFont val="Calibri"/>
        <family val="2"/>
      </rPr>
      <t>(All. X - Cod.9)</t>
    </r>
    <r>
      <rPr>
        <b/>
        <sz val="12"/>
        <color theme="1"/>
        <rFont val="Calibri"/>
        <family val="2"/>
      </rPr>
      <t xml:space="preserve">
(A)</t>
    </r>
  </si>
  <si>
    <t>Calcolo Contributo</t>
  </si>
  <si>
    <t>Modello D_Quadro tecnico economico</t>
  </si>
  <si>
    <t>Benefici fiscali già utilizzati e/o altri indennizzi
(D)</t>
  </si>
  <si>
    <r>
      <t xml:space="preserve">Contributo concedibile lordo </t>
    </r>
    <r>
      <rPr>
        <b/>
        <vertAlign val="superscript"/>
        <sz val="16"/>
        <rFont val="Calibri"/>
        <family val="2"/>
      </rPr>
      <t>(9)</t>
    </r>
  </si>
  <si>
    <t>RIPARTIZIONE DELLA RICHIESTA DI CONTRIBUTO PER TIPOLOGIA DI INTERVENTO</t>
  </si>
  <si>
    <t>Isolamento termico</t>
  </si>
  <si>
    <t>Impianto Centralizzato di climatizzazione</t>
  </si>
  <si>
    <t>Infissi e Oscuranti</t>
  </si>
  <si>
    <t>Impianto termico individuale</t>
  </si>
  <si>
    <t>Impianto centralizzato di climatizzazione</t>
  </si>
  <si>
    <t>GUIDA ALLA COMPILAZIONE Modello D 
(Il presente MODELLO D dovrà essere compilato, firmato digitalmente dal tecnico incaricato ed inviato in formato PDF)</t>
  </si>
  <si>
    <t>Possono essere compilate solo le celle relative ai dati di INPUT, colonne CME (A), CONTRIBUTO RICOSTRUZIONE DECRETO (B) E BENEFICI FISCALI GIA'UTILIZZATI E/O ALTRI INDENNIZZI (D) e input per la verifica della percentuale opere strutturali.
Le altre celle sono *bloccate*, si popolano automaticamente e non devono essere modificate.</t>
  </si>
  <si>
    <r>
      <rPr>
        <u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nserire l'importo dei lavori del contributo concesso indicato nel decreto, ridistribuito per le categorie di intervento (Importo inserito anche nel Modello A, sez. 8.1)</t>
    </r>
  </si>
  <si>
    <t>Inserire l’importo netto del computo metrico estimativo del Progetto Unitario, suddiviso per categorie di intervento coerentemente all'Allegato X - Cod. 9 della presente ordinanza (Importo inserito anche nel Modello A, sez. 8.1)</t>
  </si>
  <si>
    <t>Contributo concedibile lordo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</si>
</sst>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2"/>
      <color theme="1"/>
      <name val="Calibri"/>
      <family val="2"/>
    </font>
    <font>
      <b/>
      <sz val="11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1"/>
      <color theme="1"/>
      <name val="Calibri"/>
      <family val="2"/>
    </font>
    <font>
      <b/>
      <sz val="12"/>
      <color rgb="FFFF0000"/>
      <name val="Calibri"/>
      <family val="2"/>
      <scheme val="minor"/>
    </font>
    <font>
      <vertAlign val="superscript"/>
      <sz val="11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name val="Calibri"/>
      <family val="2"/>
    </font>
    <font>
      <b/>
      <vertAlign val="superscript"/>
      <sz val="16"/>
      <name val="Calibri"/>
      <family val="2"/>
    </font>
    <font>
      <b/>
      <sz val="18"/>
      <name val="Calibri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i/>
      <u/>
      <sz val="9"/>
      <color theme="1"/>
      <name val="Calibri"/>
      <family val="2"/>
    </font>
    <font>
      <u/>
      <sz val="9"/>
      <color theme="1"/>
      <name val="Calibri"/>
      <family val="2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/>
    </xf>
    <xf numFmtId="0" fontId="1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164" fontId="5" fillId="3" borderId="1" xfId="0" applyNumberFormat="1" applyFont="1" applyFill="1" applyBorder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164" fontId="5" fillId="0" borderId="0" xfId="0" applyNumberFormat="1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0" fontId="6" fillId="3" borderId="1" xfId="0" applyFont="1" applyFill="1" applyBorder="1" applyAlignment="1" applyProtection="1">
      <alignment horizontal="left" vertical="center"/>
      <protection hidden="1"/>
    </xf>
    <xf numFmtId="164" fontId="6" fillId="3" borderId="1" xfId="0" applyNumberFormat="1" applyFont="1" applyFill="1" applyBorder="1" applyAlignment="1" applyProtection="1">
      <alignment horizontal="right" vertical="center"/>
      <protection hidden="1"/>
    </xf>
    <xf numFmtId="164" fontId="10" fillId="3" borderId="1" xfId="0" applyNumberFormat="1" applyFont="1" applyFill="1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164" fontId="6" fillId="0" borderId="0" xfId="0" applyNumberFormat="1" applyFont="1" applyAlignment="1" applyProtection="1">
      <alignment horizontal="left" vertical="center"/>
      <protection hidden="1"/>
    </xf>
    <xf numFmtId="164" fontId="10" fillId="0" borderId="0" xfId="0" applyNumberFormat="1" applyFont="1" applyAlignment="1" applyProtection="1">
      <alignment horizontal="left" vertical="center"/>
      <protection hidden="1"/>
    </xf>
    <xf numFmtId="0" fontId="5" fillId="4" borderId="1" xfId="0" applyFont="1" applyFill="1" applyBorder="1" applyAlignment="1" applyProtection="1">
      <alignment horizontal="right" vertical="center"/>
      <protection hidden="1"/>
    </xf>
    <xf numFmtId="164" fontId="7" fillId="3" borderId="1" xfId="0" applyNumberFormat="1" applyFont="1" applyFill="1" applyBorder="1" applyAlignment="1" applyProtection="1">
      <alignment horizontal="right" vertical="center"/>
      <protection hidden="1"/>
    </xf>
    <xf numFmtId="9" fontId="5" fillId="3" borderId="1" xfId="1" applyFont="1" applyFill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9" fillId="10" borderId="1" xfId="0" applyFont="1" applyFill="1" applyBorder="1" applyAlignment="1" applyProtection="1">
      <alignment horizontal="center" vertical="center"/>
      <protection hidden="1"/>
    </xf>
    <xf numFmtId="0" fontId="9" fillId="9" borderId="1" xfId="0" applyFont="1" applyFill="1" applyBorder="1" applyAlignment="1" applyProtection="1">
      <alignment horizontal="center" vertical="center" wrapText="1"/>
      <protection hidden="1"/>
    </xf>
    <xf numFmtId="0" fontId="9" fillId="6" borderId="1" xfId="0" applyFont="1" applyFill="1" applyBorder="1" applyAlignment="1" applyProtection="1">
      <alignment horizontal="center" vertical="center" wrapText="1"/>
      <protection hidden="1"/>
    </xf>
    <xf numFmtId="0" fontId="9" fillId="7" borderId="1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2" xfId="0" applyNumberFormat="1" applyFont="1" applyFill="1" applyBorder="1" applyAlignment="1" applyProtection="1">
      <alignment horizontal="right" vertical="center"/>
      <protection hidden="1"/>
    </xf>
    <xf numFmtId="0" fontId="19" fillId="3" borderId="1" xfId="0" applyFont="1" applyFill="1" applyBorder="1" applyAlignment="1" applyProtection="1">
      <alignment horizontal="left" vertical="center"/>
      <protection hidden="1"/>
    </xf>
    <xf numFmtId="164" fontId="21" fillId="3" borderId="4" xfId="0" applyNumberFormat="1" applyFont="1" applyFill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3" fillId="8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center" vertical="top"/>
    </xf>
    <xf numFmtId="0" fontId="26" fillId="3" borderId="1" xfId="0" applyFont="1" applyFill="1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9" fillId="12" borderId="9" xfId="0" applyFont="1" applyFill="1" applyBorder="1" applyAlignment="1" applyProtection="1">
      <alignment horizontal="center" vertical="center" wrapText="1"/>
      <protection hidden="1"/>
    </xf>
    <xf numFmtId="164" fontId="5" fillId="3" borderId="8" xfId="0" applyNumberFormat="1" applyFont="1" applyFill="1" applyBorder="1" applyAlignment="1" applyProtection="1">
      <alignment horizontal="right" vertical="center"/>
      <protection hidden="1"/>
    </xf>
    <xf numFmtId="0" fontId="6" fillId="2" borderId="7" xfId="0" applyFont="1" applyFill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left" vertical="center" wrapText="1"/>
      <protection hidden="1"/>
    </xf>
    <xf numFmtId="9" fontId="5" fillId="0" borderId="0" xfId="1" applyFont="1" applyFill="1" applyBorder="1" applyAlignment="1" applyProtection="1">
      <alignment horizontal="right" vertical="center"/>
      <protection hidden="1"/>
    </xf>
    <xf numFmtId="9" fontId="5" fillId="0" borderId="0" xfId="1" applyFont="1" applyFill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9" fillId="12" borderId="10" xfId="0" applyFont="1" applyFill="1" applyBorder="1" applyAlignment="1" applyProtection="1">
      <alignment horizontal="center" vertical="center" wrapText="1"/>
      <protection hidden="1"/>
    </xf>
    <xf numFmtId="0" fontId="9" fillId="7" borderId="7" xfId="0" applyFont="1" applyFill="1" applyBorder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horizontal="left" vertical="center"/>
      <protection hidden="1"/>
    </xf>
    <xf numFmtId="0" fontId="5" fillId="3" borderId="3" xfId="0" applyFont="1" applyFill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hidden="1"/>
    </xf>
    <xf numFmtId="0" fontId="5" fillId="13" borderId="7" xfId="0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hidden="1"/>
    </xf>
    <xf numFmtId="0" fontId="5" fillId="3" borderId="2" xfId="0" applyFont="1" applyFill="1" applyBorder="1" applyAlignment="1" applyProtection="1">
      <alignment horizontal="left" vertical="center"/>
      <protection hidden="1"/>
    </xf>
    <xf numFmtId="9" fontId="5" fillId="13" borderId="8" xfId="0" applyNumberFormat="1" applyFont="1" applyFill="1" applyBorder="1" applyAlignment="1" applyProtection="1">
      <alignment horizontal="right" vertical="center"/>
      <protection locked="0"/>
    </xf>
    <xf numFmtId="9" fontId="5" fillId="13" borderId="7" xfId="0" applyNumberFormat="1" applyFont="1" applyFill="1" applyBorder="1" applyAlignment="1" applyProtection="1">
      <alignment horizontal="right" vertical="center"/>
      <protection locked="0"/>
    </xf>
    <xf numFmtId="0" fontId="5" fillId="5" borderId="8" xfId="0" applyFont="1" applyFill="1" applyBorder="1" applyAlignment="1" applyProtection="1">
      <alignment horizontal="right" vertical="center"/>
      <protection locked="0"/>
    </xf>
    <xf numFmtId="9" fontId="5" fillId="5" borderId="1" xfId="0" applyNumberFormat="1" applyFont="1" applyFill="1" applyBorder="1" applyAlignment="1" applyProtection="1">
      <alignment horizontal="right" vertical="center"/>
      <protection locked="0"/>
    </xf>
    <xf numFmtId="10" fontId="5" fillId="5" borderId="1" xfId="0" applyNumberFormat="1" applyFont="1" applyFill="1" applyBorder="1" applyAlignment="1" applyProtection="1">
      <alignment horizontal="right" vertical="center"/>
      <protection locked="0"/>
    </xf>
    <xf numFmtId="0" fontId="5" fillId="7" borderId="7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right" vertical="center"/>
      <protection locked="0"/>
    </xf>
    <xf numFmtId="9" fontId="5" fillId="2" borderId="1" xfId="0" applyNumberFormat="1" applyFont="1" applyFill="1" applyBorder="1" applyAlignment="1" applyProtection="1">
      <alignment horizontal="right" vertical="center"/>
      <protection locked="0"/>
    </xf>
    <xf numFmtId="1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9" borderId="7" xfId="0" applyFont="1" applyFill="1" applyBorder="1" applyAlignment="1" applyProtection="1">
      <alignment horizontal="center" vertical="center" wrapText="1"/>
      <protection hidden="1"/>
    </xf>
    <xf numFmtId="9" fontId="5" fillId="2" borderId="6" xfId="0" applyNumberFormat="1" applyFont="1" applyFill="1" applyBorder="1" applyAlignment="1" applyProtection="1">
      <alignment horizontal="right" vertical="center"/>
      <protection locked="0"/>
    </xf>
    <xf numFmtId="0" fontId="5" fillId="3" borderId="8" xfId="0" applyFont="1" applyFill="1" applyBorder="1" applyAlignment="1" applyProtection="1">
      <alignment horizontal="left" vertical="center"/>
      <protection hidden="1"/>
    </xf>
    <xf numFmtId="164" fontId="5" fillId="13" borderId="7" xfId="0" applyNumberFormat="1" applyFont="1" applyFill="1" applyBorder="1" applyAlignment="1" applyProtection="1">
      <alignment vertical="center"/>
      <protection locked="0"/>
    </xf>
    <xf numFmtId="0" fontId="0" fillId="8" borderId="1" xfId="0" applyFill="1" applyBorder="1" applyAlignment="1">
      <alignment vertical="center" wrapText="1"/>
    </xf>
    <xf numFmtId="164" fontId="8" fillId="3" borderId="1" xfId="0" applyNumberFormat="1" applyFont="1" applyFill="1" applyBorder="1" applyAlignment="1" applyProtection="1">
      <alignment horizontal="right" vertical="center"/>
      <protection hidden="1"/>
    </xf>
    <xf numFmtId="0" fontId="9" fillId="14" borderId="6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center" vertical="center" wrapText="1"/>
      <protection hidden="1"/>
    </xf>
    <xf numFmtId="164" fontId="5" fillId="11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>
      <alignment vertical="top" wrapText="1"/>
    </xf>
    <xf numFmtId="164" fontId="5" fillId="2" borderId="2" xfId="0" applyNumberFormat="1" applyFont="1" applyFill="1" applyBorder="1" applyAlignment="1" applyProtection="1">
      <alignment horizontal="left" vertical="top" wrapText="1"/>
      <protection locked="0"/>
    </xf>
    <xf numFmtId="164" fontId="5" fillId="2" borderId="5" xfId="0" applyNumberFormat="1" applyFont="1" applyFill="1" applyBorder="1" applyAlignment="1" applyProtection="1">
      <alignment horizontal="left" vertical="top" wrapText="1"/>
      <protection locked="0"/>
    </xf>
    <xf numFmtId="164" fontId="5" fillId="2" borderId="6" xfId="0" applyNumberFormat="1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left" vertical="top" wrapText="1" indent="1"/>
      <protection hidden="1"/>
    </xf>
    <xf numFmtId="0" fontId="5" fillId="0" borderId="0" xfId="0" applyFont="1" applyAlignment="1" applyProtection="1">
      <alignment horizontal="left" vertical="top" wrapText="1" indent="1"/>
      <protection hidden="1"/>
    </xf>
    <xf numFmtId="0" fontId="6" fillId="9" borderId="7" xfId="0" applyFont="1" applyFill="1" applyBorder="1" applyAlignment="1" applyProtection="1">
      <alignment horizontal="center" vertical="center"/>
      <protection hidden="1"/>
    </xf>
    <xf numFmtId="0" fontId="9" fillId="5" borderId="2" xfId="0" applyFont="1" applyFill="1" applyBorder="1" applyAlignment="1" applyProtection="1">
      <alignment horizontal="center" vertical="center"/>
      <protection hidden="1"/>
    </xf>
    <xf numFmtId="0" fontId="9" fillId="5" borderId="6" xfId="0" applyFont="1" applyFill="1" applyBorder="1" applyAlignment="1" applyProtection="1">
      <alignment horizontal="center" vertical="center"/>
      <protection hidden="1"/>
    </xf>
    <xf numFmtId="0" fontId="6" fillId="2" borderId="7" xfId="0" applyFont="1" applyFill="1" applyBorder="1" applyAlignment="1" applyProtection="1">
      <alignment horizontal="center" vertical="center"/>
      <protection hidden="1"/>
    </xf>
    <xf numFmtId="0" fontId="9" fillId="5" borderId="7" xfId="0" applyFont="1" applyFill="1" applyBorder="1" applyAlignment="1" applyProtection="1">
      <alignment horizontal="center" vertical="center"/>
      <protection hidden="1"/>
    </xf>
    <xf numFmtId="0" fontId="9" fillId="11" borderId="1" xfId="0" applyFont="1" applyFill="1" applyBorder="1" applyAlignment="1" applyProtection="1">
      <alignment horizontal="center" vertical="center"/>
      <protection hidden="1"/>
    </xf>
    <xf numFmtId="0" fontId="11" fillId="10" borderId="1" xfId="0" applyFont="1" applyFill="1" applyBorder="1" applyAlignment="1" applyProtection="1">
      <alignment horizontal="center" vertical="center"/>
      <protection hidden="1"/>
    </xf>
    <xf numFmtId="0" fontId="6" fillId="12" borderId="7" xfId="0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9" fontId="1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7" xfId="0" applyFont="1" applyFill="1" applyBorder="1" applyAlignment="1" applyProtection="1">
      <alignment horizontal="center" vertical="center" wrapText="1"/>
      <protection hidden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CFDD0-84BF-4D75-A98D-71054CB22AA7}">
  <dimension ref="A2:I16"/>
  <sheetViews>
    <sheetView topLeftCell="A4" zoomScale="110" zoomScaleNormal="110" workbookViewId="0">
      <selection activeCell="E11" sqref="E11"/>
    </sheetView>
  </sheetViews>
  <sheetFormatPr defaultRowHeight="14.6" x14ac:dyDescent="0.4"/>
  <cols>
    <col min="1" max="1" width="5.69140625" customWidth="1"/>
    <col min="2" max="2" width="22.69140625" style="3" customWidth="1"/>
    <col min="3" max="3" width="75.53515625" style="3" customWidth="1"/>
    <col min="4" max="4" width="5.69140625" customWidth="1"/>
    <col min="5" max="5" width="20.53515625" customWidth="1"/>
  </cols>
  <sheetData>
    <row r="2" spans="1:9" ht="50.5" customHeight="1" x14ac:dyDescent="0.4">
      <c r="B2" s="96" t="s">
        <v>75</v>
      </c>
      <c r="C2" s="97"/>
      <c r="D2" s="4"/>
      <c r="E2" s="4"/>
      <c r="F2" s="4"/>
      <c r="G2" s="4"/>
      <c r="H2" s="4"/>
      <c r="I2" s="4"/>
    </row>
    <row r="3" spans="1:9" x14ac:dyDescent="0.4">
      <c r="B3" s="95"/>
      <c r="C3" s="95"/>
      <c r="D3" s="4"/>
      <c r="E3" s="4"/>
      <c r="F3" s="4"/>
      <c r="G3" s="4"/>
      <c r="H3" s="4"/>
      <c r="I3" s="4"/>
    </row>
    <row r="4" spans="1:9" ht="83.25" customHeight="1" x14ac:dyDescent="0.4">
      <c r="B4" s="6" t="s">
        <v>16</v>
      </c>
      <c r="C4" s="7" t="s">
        <v>76</v>
      </c>
      <c r="E4" s="1"/>
      <c r="F4" s="4"/>
      <c r="G4" s="4"/>
      <c r="H4" s="4"/>
      <c r="I4" s="4"/>
    </row>
    <row r="5" spans="1:9" ht="31.4" customHeight="1" x14ac:dyDescent="0.4">
      <c r="A5" s="8">
        <v>1</v>
      </c>
      <c r="B5" s="9" t="s">
        <v>0</v>
      </c>
      <c r="C5" s="7" t="s">
        <v>58</v>
      </c>
      <c r="D5" s="3"/>
      <c r="E5" s="2"/>
    </row>
    <row r="6" spans="1:9" ht="43.75" x14ac:dyDescent="0.4">
      <c r="A6" s="8">
        <v>2</v>
      </c>
      <c r="B6" s="9" t="s">
        <v>2</v>
      </c>
      <c r="C6" s="7" t="s">
        <v>24</v>
      </c>
    </row>
    <row r="7" spans="1:9" ht="29.15" x14ac:dyDescent="0.4">
      <c r="A7" s="8">
        <v>3</v>
      </c>
      <c r="B7" s="9" t="s">
        <v>17</v>
      </c>
      <c r="C7" s="7" t="s">
        <v>28</v>
      </c>
    </row>
    <row r="8" spans="1:9" ht="29.15" x14ac:dyDescent="0.4">
      <c r="A8" s="8">
        <v>4</v>
      </c>
      <c r="B8" s="9" t="s">
        <v>14</v>
      </c>
      <c r="C8" s="7" t="s">
        <v>25</v>
      </c>
    </row>
    <row r="9" spans="1:9" ht="29.15" x14ac:dyDescent="0.4">
      <c r="A9" s="8">
        <v>5</v>
      </c>
      <c r="B9" s="9" t="s">
        <v>9</v>
      </c>
      <c r="C9" s="7" t="s">
        <v>26</v>
      </c>
    </row>
    <row r="10" spans="1:9" ht="43.75" x14ac:dyDescent="0.4">
      <c r="A10" s="8">
        <v>6</v>
      </c>
      <c r="B10" s="10" t="s">
        <v>59</v>
      </c>
      <c r="C10" s="73" t="s">
        <v>78</v>
      </c>
    </row>
    <row r="11" spans="1:9" ht="42" customHeight="1" x14ac:dyDescent="0.4">
      <c r="A11" s="8">
        <v>7</v>
      </c>
      <c r="B11" s="9" t="s">
        <v>60</v>
      </c>
      <c r="C11" s="7" t="s">
        <v>77</v>
      </c>
    </row>
    <row r="12" spans="1:9" ht="76.5" customHeight="1" x14ac:dyDescent="0.4">
      <c r="A12" s="40">
        <v>8</v>
      </c>
      <c r="B12" s="41" t="s">
        <v>61</v>
      </c>
      <c r="C12" s="39" t="s">
        <v>62</v>
      </c>
    </row>
    <row r="13" spans="1:9" ht="29.15" x14ac:dyDescent="0.4">
      <c r="A13" s="8">
        <v>9</v>
      </c>
      <c r="B13" s="80" t="s">
        <v>79</v>
      </c>
      <c r="C13" s="7" t="s">
        <v>27</v>
      </c>
    </row>
    <row r="14" spans="1:9" x14ac:dyDescent="0.4">
      <c r="A14" s="5"/>
    </row>
    <row r="15" spans="1:9" ht="15.9" x14ac:dyDescent="0.4">
      <c r="A15" s="11"/>
      <c r="B15" s="42"/>
      <c r="C15" s="42"/>
    </row>
    <row r="16" spans="1:9" ht="18" customHeight="1" x14ac:dyDescent="0.4"/>
  </sheetData>
  <sheetProtection algorithmName="SHA-512" hashValue="dP4paalk3WAij7pZVHTKnjiDtsddiJagBL046dQjMcJbhM4iauazAIwC1fYg886QIST4d6eTQB7G/GGr5XXvcw==" saltValue="4l35jbEcAsx/4BIBgJNXmg==" spinCount="100000" sheet="1" selectLockedCells="1" selectUnlockedCells="1"/>
  <mergeCells count="2">
    <mergeCell ref="B3:C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68ADA-8725-46E7-A970-9F6B7B12F7B3}">
  <sheetPr>
    <pageSetUpPr fitToPage="1"/>
  </sheetPr>
  <dimension ref="A1:L66"/>
  <sheetViews>
    <sheetView tabSelected="1" topLeftCell="A30" zoomScale="70" zoomScaleNormal="70" workbookViewId="0">
      <selection activeCell="A66" sqref="A66:E66"/>
    </sheetView>
  </sheetViews>
  <sheetFormatPr defaultColWidth="9.3046875" defaultRowHeight="14.6" x14ac:dyDescent="0.4"/>
  <cols>
    <col min="1" max="1" width="41.53515625" style="12" customWidth="1"/>
    <col min="2" max="2" width="29.69140625" style="12" customWidth="1"/>
    <col min="3" max="3" width="24.69140625" style="12" customWidth="1"/>
    <col min="4" max="4" width="25.69140625" style="12" customWidth="1"/>
    <col min="5" max="5" width="23.53515625" style="12" customWidth="1"/>
    <col min="6" max="6" width="21" style="12" customWidth="1"/>
    <col min="7" max="7" width="20.3828125" style="12" customWidth="1"/>
    <col min="8" max="8" width="17" style="13" customWidth="1"/>
    <col min="9" max="9" width="23.3046875" style="13" customWidth="1"/>
    <col min="10" max="10" width="19.84375" style="13" customWidth="1"/>
    <col min="11" max="11" width="14.53515625" style="13" customWidth="1"/>
    <col min="12" max="12" width="16" style="13" customWidth="1"/>
    <col min="13" max="16" width="9.3046875" style="13"/>
    <col min="17" max="17" width="14" style="13" customWidth="1"/>
    <col min="18" max="16384" width="9.3046875" style="13"/>
  </cols>
  <sheetData>
    <row r="1" spans="1:5" ht="20.6" x14ac:dyDescent="0.4">
      <c r="A1" s="33" t="s">
        <v>66</v>
      </c>
    </row>
    <row r="2" spans="1:5" ht="15" customHeight="1" x14ac:dyDescent="0.4">
      <c r="A2" s="33"/>
    </row>
    <row r="3" spans="1:5" ht="20.149999999999999" customHeight="1" x14ac:dyDescent="0.4">
      <c r="A3" s="58" t="s">
        <v>33</v>
      </c>
      <c r="B3" s="56"/>
      <c r="C3" s="57"/>
    </row>
    <row r="4" spans="1:5" ht="20.149999999999999" customHeight="1" x14ac:dyDescent="0.4">
      <c r="A4" s="58" t="s">
        <v>34</v>
      </c>
      <c r="B4" s="56"/>
      <c r="C4" s="57"/>
    </row>
    <row r="5" spans="1:5" ht="20.149999999999999" customHeight="1" x14ac:dyDescent="0.4">
      <c r="A5" s="52" t="s">
        <v>55</v>
      </c>
      <c r="B5" s="72">
        <v>0</v>
      </c>
      <c r="C5" s="57"/>
    </row>
    <row r="6" spans="1:5" ht="20.149999999999999" customHeight="1" x14ac:dyDescent="0.4">
      <c r="A6" s="59" t="s">
        <v>22</v>
      </c>
      <c r="B6" s="61" t="s">
        <v>52</v>
      </c>
      <c r="C6" s="54"/>
    </row>
    <row r="7" spans="1:5" ht="20.149999999999999" customHeight="1" x14ac:dyDescent="0.4">
      <c r="A7" s="14" t="s">
        <v>23</v>
      </c>
      <c r="B7" s="60" t="s">
        <v>29</v>
      </c>
      <c r="C7" s="54"/>
    </row>
    <row r="8" spans="1:5" ht="20.149999999999999" customHeight="1" x14ac:dyDescent="0.4">
      <c r="A8" s="14" t="s">
        <v>10</v>
      </c>
      <c r="B8" s="27">
        <f>IF(B7="SI",0.33,0.4)</f>
        <v>0.4</v>
      </c>
      <c r="C8" s="54"/>
    </row>
    <row r="9" spans="1:5" ht="20.149999999999999" customHeight="1" x14ac:dyDescent="0.4">
      <c r="B9" s="54"/>
      <c r="C9" s="54"/>
    </row>
    <row r="10" spans="1:5" ht="28" customHeight="1" x14ac:dyDescent="0.4">
      <c r="B10" s="65" t="s">
        <v>53</v>
      </c>
      <c r="E10" s="69" t="s">
        <v>54</v>
      </c>
    </row>
    <row r="11" spans="1:5" ht="20.149999999999999" customHeight="1" x14ac:dyDescent="0.4">
      <c r="A11" s="14" t="s">
        <v>19</v>
      </c>
      <c r="B11" s="62">
        <v>1</v>
      </c>
      <c r="D11" s="53" t="s">
        <v>19</v>
      </c>
      <c r="E11" s="66">
        <v>1</v>
      </c>
    </row>
    <row r="12" spans="1:5" ht="20.149999999999999" customHeight="1" x14ac:dyDescent="0.4">
      <c r="A12" s="52" t="s">
        <v>43</v>
      </c>
      <c r="B12" s="63" t="s">
        <v>29</v>
      </c>
      <c r="D12" s="55" t="s">
        <v>43</v>
      </c>
      <c r="E12" s="70" t="s">
        <v>29</v>
      </c>
    </row>
    <row r="13" spans="1:5" ht="20.149999999999999" customHeight="1" x14ac:dyDescent="0.4">
      <c r="A13" s="14" t="s">
        <v>1</v>
      </c>
      <c r="B13" s="63">
        <v>0.1</v>
      </c>
      <c r="D13" s="71" t="s">
        <v>1</v>
      </c>
      <c r="E13" s="67">
        <v>0.1</v>
      </c>
    </row>
    <row r="14" spans="1:5" ht="20.149999999999999" customHeight="1" x14ac:dyDescent="0.4">
      <c r="A14" s="14" t="s">
        <v>20</v>
      </c>
      <c r="B14" s="64">
        <v>0.125</v>
      </c>
      <c r="D14" s="14" t="s">
        <v>20</v>
      </c>
      <c r="E14" s="68">
        <v>0.125</v>
      </c>
    </row>
    <row r="15" spans="1:5" ht="20.149999999999999" customHeight="1" x14ac:dyDescent="0.4">
      <c r="A15" s="14" t="s">
        <v>21</v>
      </c>
      <c r="B15" s="63">
        <v>0.04</v>
      </c>
      <c r="D15" s="14" t="s">
        <v>21</v>
      </c>
      <c r="E15" s="67">
        <v>0.04</v>
      </c>
    </row>
    <row r="16" spans="1:5" ht="20.149999999999999" customHeight="1" x14ac:dyDescent="0.4">
      <c r="A16" s="14" t="s">
        <v>3</v>
      </c>
      <c r="B16" s="63">
        <v>0.22</v>
      </c>
      <c r="D16" s="14" t="s">
        <v>3</v>
      </c>
      <c r="E16" s="67">
        <v>0.22</v>
      </c>
    </row>
    <row r="17" spans="1:12" ht="20.149999999999999" customHeight="1" x14ac:dyDescent="0.4">
      <c r="A17" s="13"/>
      <c r="B17" s="13"/>
    </row>
    <row r="18" spans="1:12" ht="20.149999999999999" customHeight="1" x14ac:dyDescent="0.4">
      <c r="A18" s="13"/>
      <c r="B18" s="13"/>
    </row>
    <row r="19" spans="1:12" ht="20.149999999999999" customHeight="1" x14ac:dyDescent="0.4">
      <c r="A19" s="13"/>
      <c r="B19" s="13"/>
    </row>
    <row r="20" spans="1:12" ht="20.149999999999999" customHeight="1" x14ac:dyDescent="0.4">
      <c r="B20" s="47"/>
    </row>
    <row r="21" spans="1:12" ht="20.149999999999999" customHeight="1" x14ac:dyDescent="0.4">
      <c r="B21" s="48"/>
      <c r="C21" s="87" t="s">
        <v>46</v>
      </c>
      <c r="D21" s="87"/>
      <c r="E21" s="87"/>
      <c r="F21" s="87"/>
      <c r="G21" s="87"/>
      <c r="H21" s="87"/>
      <c r="I21" s="87"/>
    </row>
    <row r="22" spans="1:12" ht="20.149999999999999" customHeight="1" x14ac:dyDescent="0.4">
      <c r="B22" s="49"/>
      <c r="C22" s="94" t="s">
        <v>37</v>
      </c>
      <c r="D22" s="94"/>
      <c r="E22" s="90" t="s">
        <v>36</v>
      </c>
      <c r="F22" s="90"/>
      <c r="G22" s="90"/>
      <c r="H22" s="90"/>
      <c r="I22" s="90"/>
      <c r="L22" s="12"/>
    </row>
    <row r="23" spans="1:12" ht="40" customHeight="1" x14ac:dyDescent="0.4">
      <c r="B23" s="51" t="s">
        <v>6</v>
      </c>
      <c r="C23" s="50" t="s">
        <v>70</v>
      </c>
      <c r="D23" s="43" t="s">
        <v>74</v>
      </c>
      <c r="E23" s="45" t="s">
        <v>38</v>
      </c>
      <c r="F23" s="99" t="s">
        <v>39</v>
      </c>
      <c r="G23" s="45" t="s">
        <v>72</v>
      </c>
      <c r="H23" s="79" t="s">
        <v>73</v>
      </c>
      <c r="I23" s="98" t="s">
        <v>42</v>
      </c>
      <c r="J23" s="75" t="s">
        <v>12</v>
      </c>
    </row>
    <row r="24" spans="1:12" ht="20.149999999999999" customHeight="1" x14ac:dyDescent="0.4">
      <c r="A24" s="14" t="s">
        <v>5</v>
      </c>
      <c r="B24" s="44">
        <f>IF($B$11&lt;=0,0,96000*$B$11)</f>
        <v>96000</v>
      </c>
      <c r="C24" s="15">
        <f>IF($E$11&lt;=0,0,IF($E$11=1,50000,IF($E$11&lt;=8,40000*$E$11,320000+30000*($E$11-8))))</f>
        <v>50000</v>
      </c>
      <c r="D24" s="15">
        <f>IF($E$11&lt;=0,0,IF($E$11=1,30000,IF($E$11&lt;=8,20000*$E$11,160000+15000*($E$11-8))))</f>
        <v>30000</v>
      </c>
      <c r="E24" s="44">
        <f>IF($E$12="NO",48000*$E$11,48000)</f>
        <v>48000</v>
      </c>
      <c r="F24" s="44">
        <f>IF($E$12="NO",48000*$E$11,48000)</f>
        <v>48000</v>
      </c>
      <c r="G24" s="44">
        <f>IF($E$11&lt;=0,0,54545.45*$E$11)</f>
        <v>54545.45</v>
      </c>
      <c r="H24" s="44">
        <f>IF($E$11&lt;=0,0,27272.73*$E$11)</f>
        <v>27272.73</v>
      </c>
      <c r="I24" s="44">
        <f>IF($E$11&lt;=0,0,54545.45*$E$11)</f>
        <v>54545.45</v>
      </c>
      <c r="J24" s="15">
        <f>SUM(B24:I24)</f>
        <v>408363.63</v>
      </c>
    </row>
    <row r="25" spans="1:12" ht="20.149999999999999" customHeight="1" x14ac:dyDescent="0.4">
      <c r="B25" s="28"/>
      <c r="C25" s="28"/>
      <c r="D25" s="28"/>
      <c r="E25" s="28"/>
      <c r="F25" s="28"/>
      <c r="G25" s="28"/>
      <c r="H25" s="28"/>
      <c r="I25" s="28"/>
      <c r="J25" s="28"/>
    </row>
    <row r="26" spans="1:12" ht="20.149999999999999" customHeight="1" x14ac:dyDescent="0.4">
      <c r="A26" s="14" t="s">
        <v>13</v>
      </c>
      <c r="B26" s="15">
        <f>B24/(1+$B$13+$B$14*(1+$B$15)*(1+$B$16))</f>
        <v>76275.226442078492</v>
      </c>
      <c r="C26" s="15">
        <f t="shared" ref="C26:I26" si="0">C24/(1+$E$13+$E$14*(1+$E$15)*(1+$E$16))</f>
        <v>39726.680438582545</v>
      </c>
      <c r="D26" s="15">
        <f t="shared" si="0"/>
        <v>23836.008263149528</v>
      </c>
      <c r="E26" s="15">
        <f t="shared" si="0"/>
        <v>38137.613221039246</v>
      </c>
      <c r="F26" s="15">
        <f t="shared" si="0"/>
        <v>38137.613221039246</v>
      </c>
      <c r="G26" s="15">
        <f t="shared" si="0"/>
        <v>43338.193230573648</v>
      </c>
      <c r="H26" s="15">
        <f t="shared" si="0"/>
        <v>21669.100587954868</v>
      </c>
      <c r="I26" s="15">
        <f t="shared" si="0"/>
        <v>43338.193230573648</v>
      </c>
      <c r="J26" s="15">
        <f>SUM(B26:I26)</f>
        <v>324458.62863499124</v>
      </c>
    </row>
    <row r="27" spans="1:12" ht="20.149999999999999" customHeight="1" x14ac:dyDescent="0.4">
      <c r="A27" s="14" t="s">
        <v>1</v>
      </c>
      <c r="B27" s="15">
        <f>B26*$B$13</f>
        <v>7627.5226442078492</v>
      </c>
      <c r="C27" s="15">
        <f t="shared" ref="C27:I27" si="1">C26*$E$13</f>
        <v>3972.6680438582548</v>
      </c>
      <c r="D27" s="15">
        <f t="shared" si="1"/>
        <v>2383.6008263149529</v>
      </c>
      <c r="E27" s="15">
        <f t="shared" si="1"/>
        <v>3813.7613221039246</v>
      </c>
      <c r="F27" s="15">
        <f t="shared" si="1"/>
        <v>3813.7613221039246</v>
      </c>
      <c r="G27" s="15">
        <f t="shared" si="1"/>
        <v>4333.8193230573652</v>
      </c>
      <c r="H27" s="15">
        <f t="shared" si="1"/>
        <v>2166.9100587954867</v>
      </c>
      <c r="I27" s="15">
        <f t="shared" si="1"/>
        <v>4333.8193230573652</v>
      </c>
      <c r="J27" s="15">
        <f>SUM(B27:I27)</f>
        <v>32445.862863499118</v>
      </c>
    </row>
    <row r="28" spans="1:12" ht="20.149999999999999" customHeight="1" x14ac:dyDescent="0.4">
      <c r="A28" s="14" t="s">
        <v>2</v>
      </c>
      <c r="B28" s="15">
        <f>B26*$B$14</f>
        <v>9534.4033052598115</v>
      </c>
      <c r="C28" s="15">
        <f t="shared" ref="C28:I28" si="2">C26*$E$14</f>
        <v>4965.8350548228182</v>
      </c>
      <c r="D28" s="15">
        <f t="shared" si="2"/>
        <v>2979.501032893691</v>
      </c>
      <c r="E28" s="15">
        <f t="shared" si="2"/>
        <v>4767.2016526299058</v>
      </c>
      <c r="F28" s="15">
        <f t="shared" si="2"/>
        <v>4767.2016526299058</v>
      </c>
      <c r="G28" s="15">
        <f t="shared" si="2"/>
        <v>5417.274153821706</v>
      </c>
      <c r="H28" s="15">
        <f t="shared" si="2"/>
        <v>2708.6375734943585</v>
      </c>
      <c r="I28" s="15">
        <f t="shared" si="2"/>
        <v>5417.274153821706</v>
      </c>
      <c r="J28" s="15">
        <f>SUM(B28:I28)</f>
        <v>40557.328579373905</v>
      </c>
    </row>
    <row r="29" spans="1:12" ht="20.149999999999999" customHeight="1" x14ac:dyDescent="0.4">
      <c r="A29" s="14" t="s">
        <v>17</v>
      </c>
      <c r="B29" s="15">
        <f>B28*$B$15</f>
        <v>381.37613221039248</v>
      </c>
      <c r="C29" s="15">
        <f t="shared" ref="C29:I29" si="3">C28*$E$15</f>
        <v>198.63340219291274</v>
      </c>
      <c r="D29" s="15">
        <f t="shared" si="3"/>
        <v>119.18004131574764</v>
      </c>
      <c r="E29" s="15">
        <f t="shared" si="3"/>
        <v>190.68806610519624</v>
      </c>
      <c r="F29" s="15">
        <f t="shared" si="3"/>
        <v>190.68806610519624</v>
      </c>
      <c r="G29" s="15">
        <f t="shared" si="3"/>
        <v>216.69096615286824</v>
      </c>
      <c r="H29" s="15">
        <f t="shared" si="3"/>
        <v>108.34550293977435</v>
      </c>
      <c r="I29" s="15">
        <f t="shared" si="3"/>
        <v>216.69096615286824</v>
      </c>
      <c r="J29" s="15">
        <f>SUM(B29:I29)</f>
        <v>1622.2931431749562</v>
      </c>
    </row>
    <row r="30" spans="1:12" ht="20.149999999999999" customHeight="1" x14ac:dyDescent="0.4">
      <c r="A30" s="14" t="s">
        <v>3</v>
      </c>
      <c r="B30" s="15">
        <f>(B28+B29)*$B$16</f>
        <v>2181.4714762434451</v>
      </c>
      <c r="C30" s="15">
        <f t="shared" ref="C30:I30" si="4">(C28+C29)*$E$16</f>
        <v>1136.1830605434607</v>
      </c>
      <c r="D30" s="15">
        <f t="shared" si="4"/>
        <v>681.70983632607647</v>
      </c>
      <c r="E30" s="15">
        <f t="shared" si="4"/>
        <v>1090.7357381217225</v>
      </c>
      <c r="F30" s="15">
        <f t="shared" si="4"/>
        <v>1090.7357381217225</v>
      </c>
      <c r="G30" s="15">
        <f t="shared" si="4"/>
        <v>1239.4723263944063</v>
      </c>
      <c r="H30" s="15">
        <f t="shared" si="4"/>
        <v>619.7362768155092</v>
      </c>
      <c r="I30" s="15">
        <f t="shared" si="4"/>
        <v>1239.4723263944063</v>
      </c>
      <c r="J30" s="15">
        <f>SUM(B30:I30)</f>
        <v>9279.5167789607494</v>
      </c>
    </row>
    <row r="31" spans="1:12" ht="20.149999999999999" customHeight="1" x14ac:dyDescent="0.4">
      <c r="A31" s="14" t="s">
        <v>5</v>
      </c>
      <c r="B31" s="15">
        <f>SUM(B26:B30)</f>
        <v>96000</v>
      </c>
      <c r="C31" s="15">
        <f>SUM(C26:C30)</f>
        <v>49999.999999999993</v>
      </c>
      <c r="D31" s="15">
        <f>SUM(D26:D30)</f>
        <v>29999.999999999996</v>
      </c>
      <c r="E31" s="15">
        <f>SUM(E26:E30)</f>
        <v>48000</v>
      </c>
      <c r="F31" s="15">
        <f>SUM(F26:F30)</f>
        <v>48000</v>
      </c>
      <c r="G31" s="15">
        <f t="shared" ref="G31:I31" si="5">SUM(G26:G30)</f>
        <v>54545.45</v>
      </c>
      <c r="H31" s="15">
        <f t="shared" si="5"/>
        <v>27272.729999999996</v>
      </c>
      <c r="I31" s="15">
        <f t="shared" si="5"/>
        <v>54545.45</v>
      </c>
      <c r="J31" s="15">
        <f t="shared" ref="J31" si="6">SUM(J26:J30)</f>
        <v>408363.62999999995</v>
      </c>
    </row>
    <row r="32" spans="1:12" ht="20.149999999999999" customHeight="1" x14ac:dyDescent="0.4">
      <c r="C32" s="17"/>
      <c r="D32" s="17"/>
      <c r="E32" s="17"/>
    </row>
    <row r="33" spans="1:8" ht="20.149999999999999" customHeight="1" x14ac:dyDescent="0.4">
      <c r="B33" s="17"/>
      <c r="C33" s="17"/>
      <c r="D33" s="17"/>
      <c r="E33" s="17"/>
    </row>
    <row r="34" spans="1:8" ht="40" customHeight="1" x14ac:dyDescent="0.4">
      <c r="F34" s="88" t="s">
        <v>65</v>
      </c>
      <c r="G34" s="89"/>
      <c r="H34" s="12"/>
    </row>
    <row r="35" spans="1:8" s="18" customFormat="1" ht="80.150000000000006" customHeight="1" x14ac:dyDescent="0.4">
      <c r="A35" s="29" t="s">
        <v>7</v>
      </c>
      <c r="B35" s="30" t="s">
        <v>64</v>
      </c>
      <c r="C35" s="30" t="s">
        <v>56</v>
      </c>
      <c r="D35" s="31" t="s">
        <v>48</v>
      </c>
      <c r="E35" s="31" t="s">
        <v>67</v>
      </c>
      <c r="F35" s="32" t="s">
        <v>51</v>
      </c>
      <c r="G35" s="32" t="s">
        <v>50</v>
      </c>
      <c r="H35" s="31" t="s">
        <v>8</v>
      </c>
    </row>
    <row r="36" spans="1:8" ht="20.149999999999999" customHeight="1" x14ac:dyDescent="0.4">
      <c r="A36" s="14" t="s">
        <v>6</v>
      </c>
      <c r="B36" s="34">
        <v>0</v>
      </c>
      <c r="C36" s="34">
        <v>0</v>
      </c>
      <c r="D36" s="15">
        <f>B36-C36</f>
        <v>0</v>
      </c>
      <c r="E36" s="78">
        <v>0</v>
      </c>
      <c r="F36" s="15">
        <f>D36-E36</f>
        <v>0</v>
      </c>
      <c r="G36" s="15">
        <f>IF(E36=0,(MIN(B26,F36)),B26-(E36))</f>
        <v>0</v>
      </c>
      <c r="H36" s="15">
        <f>IF(F36-G36&gt;0,F36-G36,0)</f>
        <v>0</v>
      </c>
    </row>
    <row r="37" spans="1:8" ht="20.149999999999999" customHeight="1" x14ac:dyDescent="0.4">
      <c r="A37" s="14" t="s">
        <v>70</v>
      </c>
      <c r="B37" s="34">
        <v>0</v>
      </c>
      <c r="C37" s="34">
        <v>0</v>
      </c>
      <c r="D37" s="15">
        <f>B37-C37</f>
        <v>0</v>
      </c>
      <c r="E37" s="78">
        <v>0</v>
      </c>
      <c r="F37" s="15">
        <f t="shared" ref="F37:F43" si="7">D37-E37</f>
        <v>0</v>
      </c>
      <c r="G37" s="15">
        <f>IF(E37=0,(MIN(C26,F37)),C26-(E37))</f>
        <v>0</v>
      </c>
      <c r="H37" s="15">
        <f>IF(F37-G37&gt;0,F37-G37,0)</f>
        <v>0</v>
      </c>
    </row>
    <row r="38" spans="1:8" ht="20.149999999999999" customHeight="1" x14ac:dyDescent="0.4">
      <c r="A38" s="14" t="s">
        <v>71</v>
      </c>
      <c r="B38" s="34">
        <v>0</v>
      </c>
      <c r="C38" s="34">
        <v>0</v>
      </c>
      <c r="D38" s="15">
        <f>B38-C38</f>
        <v>0</v>
      </c>
      <c r="E38" s="78">
        <v>0</v>
      </c>
      <c r="F38" s="15">
        <f t="shared" si="7"/>
        <v>0</v>
      </c>
      <c r="G38" s="15">
        <f>IF(E38=0,(MIN(D26,F38)),D26-(E38))</f>
        <v>0</v>
      </c>
      <c r="H38" s="15">
        <f>IF(F38-G38&gt;0,F38-G38,0)</f>
        <v>0</v>
      </c>
    </row>
    <row r="39" spans="1:8" ht="20.149999999999999" customHeight="1" x14ac:dyDescent="0.4">
      <c r="A39" s="14" t="s">
        <v>38</v>
      </c>
      <c r="B39" s="34">
        <v>0</v>
      </c>
      <c r="C39" s="34">
        <v>0</v>
      </c>
      <c r="D39" s="15">
        <f t="shared" ref="D39:D43" si="8">B39-C39</f>
        <v>0</v>
      </c>
      <c r="E39" s="78">
        <v>0</v>
      </c>
      <c r="F39" s="15">
        <f t="shared" si="7"/>
        <v>0</v>
      </c>
      <c r="G39" s="15">
        <f>IF(E39=0,(MIN(E26,F39)),E26-(E39))</f>
        <v>0</v>
      </c>
      <c r="H39" s="15">
        <f t="shared" ref="H39:H43" si="9">IF(F39-G39&gt;0,F39-G39,0)</f>
        <v>0</v>
      </c>
    </row>
    <row r="40" spans="1:8" ht="20.149999999999999" customHeight="1" x14ac:dyDescent="0.4">
      <c r="A40" s="14" t="s">
        <v>39</v>
      </c>
      <c r="B40" s="34">
        <v>0</v>
      </c>
      <c r="C40" s="34">
        <v>0</v>
      </c>
      <c r="D40" s="15">
        <f t="shared" si="8"/>
        <v>0</v>
      </c>
      <c r="E40" s="78">
        <v>0</v>
      </c>
      <c r="F40" s="15">
        <f t="shared" si="7"/>
        <v>0</v>
      </c>
      <c r="G40" s="15">
        <f>IF(E40=0,(MIN(F26,F40)),F26-(E40))</f>
        <v>0</v>
      </c>
      <c r="H40" s="15">
        <f t="shared" si="9"/>
        <v>0</v>
      </c>
    </row>
    <row r="41" spans="1:8" ht="20.149999999999999" customHeight="1" x14ac:dyDescent="0.4">
      <c r="A41" s="14" t="s">
        <v>72</v>
      </c>
      <c r="B41" s="34">
        <v>0</v>
      </c>
      <c r="C41" s="34">
        <v>0</v>
      </c>
      <c r="D41" s="15">
        <f t="shared" si="8"/>
        <v>0</v>
      </c>
      <c r="E41" s="78">
        <v>0</v>
      </c>
      <c r="F41" s="15">
        <f t="shared" si="7"/>
        <v>0</v>
      </c>
      <c r="G41" s="15">
        <f>IF(E41=0,(MIN(G26,F41)),G26-(E41))</f>
        <v>0</v>
      </c>
      <c r="H41" s="15">
        <f t="shared" si="9"/>
        <v>0</v>
      </c>
    </row>
    <row r="42" spans="1:8" ht="20.149999999999999" customHeight="1" x14ac:dyDescent="0.4">
      <c r="A42" s="14" t="s">
        <v>73</v>
      </c>
      <c r="B42" s="34">
        <v>0</v>
      </c>
      <c r="C42" s="34">
        <v>0</v>
      </c>
      <c r="D42" s="15">
        <f t="shared" si="8"/>
        <v>0</v>
      </c>
      <c r="E42" s="78">
        <v>0</v>
      </c>
      <c r="F42" s="15">
        <f t="shared" si="7"/>
        <v>0</v>
      </c>
      <c r="G42" s="15">
        <f>IF(E42=0,(MIN(H26,F42)),H26-(E42))</f>
        <v>0</v>
      </c>
      <c r="H42" s="15">
        <f t="shared" si="9"/>
        <v>0</v>
      </c>
    </row>
    <row r="43" spans="1:8" ht="20.149999999999999" customHeight="1" x14ac:dyDescent="0.4">
      <c r="A43" s="14" t="s">
        <v>42</v>
      </c>
      <c r="B43" s="34">
        <v>0</v>
      </c>
      <c r="C43" s="34">
        <v>0</v>
      </c>
      <c r="D43" s="15">
        <f t="shared" si="8"/>
        <v>0</v>
      </c>
      <c r="E43" s="78">
        <v>0</v>
      </c>
      <c r="F43" s="15">
        <f t="shared" si="7"/>
        <v>0</v>
      </c>
      <c r="G43" s="15">
        <f>IF(E43=0,(MIN(I26,F43)),I26-(E43))</f>
        <v>0</v>
      </c>
      <c r="H43" s="15">
        <f t="shared" si="9"/>
        <v>0</v>
      </c>
    </row>
    <row r="44" spans="1:8" ht="40.4" customHeight="1" x14ac:dyDescent="0.4">
      <c r="A44" s="46" t="s">
        <v>47</v>
      </c>
      <c r="B44" s="34">
        <v>0</v>
      </c>
      <c r="C44" s="34">
        <v>0</v>
      </c>
      <c r="D44" s="15">
        <f t="shared" ref="D44" si="10">B44-C44</f>
        <v>0</v>
      </c>
      <c r="E44" s="78">
        <v>0</v>
      </c>
      <c r="F44" s="25"/>
      <c r="G44" s="25"/>
      <c r="H44" s="26">
        <f>D44</f>
        <v>0</v>
      </c>
    </row>
    <row r="45" spans="1:8" ht="20.149999999999999" customHeight="1" x14ac:dyDescent="0.4">
      <c r="A45" s="19" t="s">
        <v>32</v>
      </c>
      <c r="B45" s="20">
        <f>SUM(B36:B44)</f>
        <v>0</v>
      </c>
      <c r="C45" s="20">
        <f>ROUND((C36+C37+C38+C39+C40+C41+C42+C43+C44),2)</f>
        <v>0</v>
      </c>
      <c r="D45" s="20">
        <f>SUM(D36:D44)</f>
        <v>0</v>
      </c>
      <c r="E45" s="20">
        <f>SUM(E36:E44)</f>
        <v>0</v>
      </c>
      <c r="F45" s="20">
        <f>SUM(F36:F44)</f>
        <v>0</v>
      </c>
      <c r="G45" s="20">
        <f>SUM(G36:G44)</f>
        <v>0</v>
      </c>
      <c r="H45" s="21">
        <f>SUM(H36:H44)</f>
        <v>0</v>
      </c>
    </row>
    <row r="46" spans="1:8" ht="20.149999999999999" customHeight="1" x14ac:dyDescent="0.4">
      <c r="A46" s="22"/>
      <c r="B46" s="23"/>
      <c r="C46" s="20" t="str">
        <f>IF(SUM(C45&lt;&gt;B5),FALSE,"ok")</f>
        <v>ok</v>
      </c>
      <c r="D46" s="23"/>
      <c r="E46" s="23"/>
      <c r="F46" s="23"/>
      <c r="G46" s="24"/>
    </row>
    <row r="47" spans="1:8" ht="20.149999999999999" customHeight="1" x14ac:dyDescent="0.4"/>
    <row r="48" spans="1:8" ht="45" customHeight="1" x14ac:dyDescent="0.4">
      <c r="A48" s="93" t="s">
        <v>57</v>
      </c>
      <c r="B48" s="93"/>
      <c r="C48" s="93"/>
      <c r="D48" s="85" t="s">
        <v>63</v>
      </c>
      <c r="E48" s="86"/>
      <c r="F48" s="86"/>
      <c r="G48" s="86"/>
    </row>
    <row r="49" spans="1:10" ht="20.149999999999999" customHeight="1" x14ac:dyDescent="0.4">
      <c r="A49" s="84" t="s">
        <v>30</v>
      </c>
      <c r="B49" s="84"/>
      <c r="C49" s="34">
        <v>0</v>
      </c>
      <c r="D49" s="86"/>
      <c r="E49" s="86"/>
      <c r="F49" s="86"/>
      <c r="G49" s="86"/>
    </row>
    <row r="50" spans="1:10" ht="20.149999999999999" customHeight="1" x14ac:dyDescent="0.4">
      <c r="A50" s="84" t="s">
        <v>31</v>
      </c>
      <c r="B50" s="84"/>
      <c r="C50" s="34">
        <v>0</v>
      </c>
      <c r="D50" s="86"/>
      <c r="E50" s="86"/>
      <c r="F50" s="86"/>
      <c r="G50" s="86"/>
    </row>
    <row r="51" spans="1:10" ht="45" customHeight="1" x14ac:dyDescent="0.4">
      <c r="A51" s="93" t="s">
        <v>11</v>
      </c>
      <c r="B51" s="93"/>
      <c r="C51" s="93"/>
      <c r="D51" s="86"/>
      <c r="E51" s="86"/>
      <c r="F51" s="86"/>
      <c r="G51" s="86"/>
    </row>
    <row r="52" spans="1:10" ht="20.149999999999999" customHeight="1" x14ac:dyDescent="0.4">
      <c r="A52" s="84" t="s">
        <v>15</v>
      </c>
      <c r="B52" s="84"/>
      <c r="C52" s="15">
        <f>IF(B6="No",ROUND(C45*B8,2),ROUND(C50*B8,2))</f>
        <v>0</v>
      </c>
      <c r="D52" s="74" t="str">
        <f>IF((C49&lt;C52),FALSE,"ok")</f>
        <v>ok</v>
      </c>
      <c r="E52" s="38"/>
      <c r="F52" s="38"/>
      <c r="G52" s="38"/>
    </row>
    <row r="53" spans="1:10" ht="20.149999999999999" customHeight="1" x14ac:dyDescent="0.4">
      <c r="B53" s="17"/>
      <c r="C53" s="16"/>
    </row>
    <row r="54" spans="1:10" ht="20.149999999999999" customHeight="1" x14ac:dyDescent="0.4"/>
    <row r="55" spans="1:10" ht="40" customHeight="1" x14ac:dyDescent="0.4">
      <c r="A55" s="91" t="s">
        <v>69</v>
      </c>
      <c r="B55" s="91"/>
      <c r="C55" s="91"/>
      <c r="D55" s="91"/>
      <c r="E55" s="91"/>
      <c r="F55" s="91"/>
      <c r="G55" s="91"/>
      <c r="H55" s="91"/>
      <c r="I55" s="91"/>
      <c r="J55" s="91"/>
    </row>
    <row r="56" spans="1:10" s="18" customFormat="1" ht="40" customHeight="1" x14ac:dyDescent="0.4">
      <c r="A56" s="76"/>
      <c r="B56" s="77" t="s">
        <v>49</v>
      </c>
      <c r="C56" s="77" t="s">
        <v>44</v>
      </c>
      <c r="D56" s="77" t="s">
        <v>45</v>
      </c>
      <c r="E56" s="77" t="s">
        <v>38</v>
      </c>
      <c r="F56" s="77" t="s">
        <v>39</v>
      </c>
      <c r="G56" s="77" t="s">
        <v>40</v>
      </c>
      <c r="H56" s="77" t="s">
        <v>41</v>
      </c>
      <c r="I56" s="77" t="s">
        <v>42</v>
      </c>
      <c r="J56" s="77" t="s">
        <v>18</v>
      </c>
    </row>
    <row r="57" spans="1:10" ht="20.149999999999999" customHeight="1" x14ac:dyDescent="0.4">
      <c r="A57" s="14" t="s">
        <v>4</v>
      </c>
      <c r="B57" s="15">
        <f>G36</f>
        <v>0</v>
      </c>
      <c r="C57" s="15">
        <f>G37</f>
        <v>0</v>
      </c>
      <c r="D57" s="15">
        <f>G38</f>
        <v>0</v>
      </c>
      <c r="E57" s="15">
        <f>G39</f>
        <v>0</v>
      </c>
      <c r="F57" s="15">
        <f>G40</f>
        <v>0</v>
      </c>
      <c r="G57" s="15">
        <f>G41</f>
        <v>0</v>
      </c>
      <c r="H57" s="15">
        <f>G42</f>
        <v>0</v>
      </c>
      <c r="I57" s="15">
        <f>G43</f>
        <v>0</v>
      </c>
      <c r="J57" s="15">
        <f>SUM(B57:I57)</f>
        <v>0</v>
      </c>
    </row>
    <row r="58" spans="1:10" ht="20.149999999999999" customHeight="1" x14ac:dyDescent="0.4">
      <c r="A58" s="14" t="s">
        <v>1</v>
      </c>
      <c r="B58" s="15">
        <f>B57*$B$13</f>
        <v>0</v>
      </c>
      <c r="C58" s="15">
        <f t="shared" ref="C58:I58" si="11">C57*$E$13</f>
        <v>0</v>
      </c>
      <c r="D58" s="15">
        <f t="shared" si="11"/>
        <v>0</v>
      </c>
      <c r="E58" s="15">
        <f t="shared" si="11"/>
        <v>0</v>
      </c>
      <c r="F58" s="15">
        <f t="shared" si="11"/>
        <v>0</v>
      </c>
      <c r="G58" s="15">
        <f t="shared" si="11"/>
        <v>0</v>
      </c>
      <c r="H58" s="15">
        <f t="shared" si="11"/>
        <v>0</v>
      </c>
      <c r="I58" s="15">
        <f t="shared" si="11"/>
        <v>0</v>
      </c>
      <c r="J58" s="15">
        <f>SUM(B58:I58)</f>
        <v>0</v>
      </c>
    </row>
    <row r="59" spans="1:10" ht="20.149999999999999" customHeight="1" x14ac:dyDescent="0.4">
      <c r="A59" s="14" t="s">
        <v>2</v>
      </c>
      <c r="B59" s="15">
        <f>B57*$B$14</f>
        <v>0</v>
      </c>
      <c r="C59" s="15">
        <f t="shared" ref="C59:I59" si="12">C57*$E$14</f>
        <v>0</v>
      </c>
      <c r="D59" s="15">
        <f t="shared" si="12"/>
        <v>0</v>
      </c>
      <c r="E59" s="15">
        <f t="shared" si="12"/>
        <v>0</v>
      </c>
      <c r="F59" s="15">
        <f t="shared" si="12"/>
        <v>0</v>
      </c>
      <c r="G59" s="15">
        <f t="shared" si="12"/>
        <v>0</v>
      </c>
      <c r="H59" s="15">
        <f t="shared" si="12"/>
        <v>0</v>
      </c>
      <c r="I59" s="15">
        <f t="shared" si="12"/>
        <v>0</v>
      </c>
      <c r="J59" s="15">
        <f>SUM(B59:I59)</f>
        <v>0</v>
      </c>
    </row>
    <row r="60" spans="1:10" ht="20.149999999999999" customHeight="1" x14ac:dyDescent="0.4">
      <c r="A60" s="14" t="s">
        <v>17</v>
      </c>
      <c r="B60" s="15">
        <f>B59*$B$15</f>
        <v>0</v>
      </c>
      <c r="C60" s="15">
        <f t="shared" ref="C60:I60" si="13">C59*$E$15</f>
        <v>0</v>
      </c>
      <c r="D60" s="15">
        <f t="shared" si="13"/>
        <v>0</v>
      </c>
      <c r="E60" s="15">
        <f t="shared" si="13"/>
        <v>0</v>
      </c>
      <c r="F60" s="15">
        <f t="shared" si="13"/>
        <v>0</v>
      </c>
      <c r="G60" s="15">
        <f t="shared" si="13"/>
        <v>0</v>
      </c>
      <c r="H60" s="15">
        <f t="shared" si="13"/>
        <v>0</v>
      </c>
      <c r="I60" s="15">
        <f t="shared" si="13"/>
        <v>0</v>
      </c>
      <c r="J60" s="15">
        <f>SUM(B60:I60)</f>
        <v>0</v>
      </c>
    </row>
    <row r="61" spans="1:10" ht="20.149999999999999" customHeight="1" thickBot="1" x14ac:dyDescent="0.45">
      <c r="A61" s="14" t="s">
        <v>3</v>
      </c>
      <c r="B61" s="15">
        <f>(B59+B60)*$B$16</f>
        <v>0</v>
      </c>
      <c r="C61" s="15">
        <f t="shared" ref="C61:I61" si="14">(C59+C60)*$E$16</f>
        <v>0</v>
      </c>
      <c r="D61" s="15">
        <f t="shared" si="14"/>
        <v>0</v>
      </c>
      <c r="E61" s="15">
        <f t="shared" si="14"/>
        <v>0</v>
      </c>
      <c r="F61" s="15">
        <f t="shared" si="14"/>
        <v>0</v>
      </c>
      <c r="G61" s="15">
        <f t="shared" si="14"/>
        <v>0</v>
      </c>
      <c r="H61" s="15">
        <f t="shared" si="14"/>
        <v>0</v>
      </c>
      <c r="I61" s="15">
        <f t="shared" si="14"/>
        <v>0</v>
      </c>
      <c r="J61" s="15">
        <f>SUM(B61:I61)</f>
        <v>0</v>
      </c>
    </row>
    <row r="62" spans="1:10" ht="27" customHeight="1" thickBot="1" x14ac:dyDescent="0.45">
      <c r="A62" s="36" t="s">
        <v>68</v>
      </c>
      <c r="B62" s="35">
        <f t="shared" ref="B62:J62" si="15">SUM(B57:B61)</f>
        <v>0</v>
      </c>
      <c r="C62" s="20">
        <f t="shared" si="15"/>
        <v>0</v>
      </c>
      <c r="D62" s="20">
        <f t="shared" si="15"/>
        <v>0</v>
      </c>
      <c r="E62" s="20">
        <f t="shared" si="15"/>
        <v>0</v>
      </c>
      <c r="F62" s="20">
        <f t="shared" si="15"/>
        <v>0</v>
      </c>
      <c r="G62" s="20">
        <f t="shared" si="15"/>
        <v>0</v>
      </c>
      <c r="H62" s="20">
        <f t="shared" si="15"/>
        <v>0</v>
      </c>
      <c r="I62" s="20">
        <f t="shared" si="15"/>
        <v>0</v>
      </c>
      <c r="J62" s="37">
        <f t="shared" si="15"/>
        <v>0</v>
      </c>
    </row>
    <row r="65" spans="1:5" ht="15.9" x14ac:dyDescent="0.4">
      <c r="A65" s="92" t="s">
        <v>35</v>
      </c>
      <c r="B65" s="92"/>
      <c r="C65" s="92"/>
      <c r="D65" s="92"/>
      <c r="E65" s="92"/>
    </row>
    <row r="66" spans="1:5" ht="150" customHeight="1" x14ac:dyDescent="0.4">
      <c r="A66" s="81"/>
      <c r="B66" s="82"/>
      <c r="C66" s="82"/>
      <c r="D66" s="82"/>
      <c r="E66" s="83"/>
    </row>
  </sheetData>
  <sheetProtection algorithmName="SHA-512" hashValue="3aB4hlVIOExwtNJhtQ+N89KrF5MXURadAu4Xbl078o64LIC5tXMOZfoFVuw7jMlzb/Q/OlHy+iEujOnNM3EOxg==" saltValue="1bh0ekjHgBiigqVoxGLQUw==" spinCount="100000" sheet="1" objects="1" scenarios="1"/>
  <mergeCells count="13">
    <mergeCell ref="A66:E66"/>
    <mergeCell ref="A52:B52"/>
    <mergeCell ref="D48:G51"/>
    <mergeCell ref="C21:I21"/>
    <mergeCell ref="F34:G34"/>
    <mergeCell ref="E22:I22"/>
    <mergeCell ref="A55:J55"/>
    <mergeCell ref="A65:E65"/>
    <mergeCell ref="A48:C48"/>
    <mergeCell ref="A51:C51"/>
    <mergeCell ref="A49:B49"/>
    <mergeCell ref="A50:B50"/>
    <mergeCell ref="C22:D22"/>
  </mergeCells>
  <dataValidations count="1">
    <dataValidation type="list" allowBlank="1" showInputMessage="1" showErrorMessage="1" errorTitle="Errore inserimento dati" error="Occorre indicare il valore Si o No" sqref="B6:B7 B12 E12" xr:uid="{FDB6D642-AB45-4761-9824-BB6A67DD0DAB}">
      <formula1>"Si,No"</formula1>
    </dataValidation>
  </dataValidations>
  <pageMargins left="0.7" right="0.7" top="0.75" bottom="0.75" header="0.3" footer="0.3"/>
  <pageSetup paperSize="9" scale="52" orientation="portrait" horizontalDpi="300" verticalDpi="300" r:id="rId1"/>
  <ignoredErrors>
    <ignoredError sqref="E57 H24 C26:C30 C58:C61 C4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Guida alla compilazione</vt:lpstr>
      <vt:lpstr>Modello d</vt:lpstr>
      <vt:lpstr>'Modello d'!Area_stampa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Scapellato</dc:creator>
  <cp:lastModifiedBy>Di Paola Grazia</cp:lastModifiedBy>
  <cp:lastPrinted>2025-11-07T09:10:16Z</cp:lastPrinted>
  <dcterms:created xsi:type="dcterms:W3CDTF">2025-10-18T15:25:10Z</dcterms:created>
  <dcterms:modified xsi:type="dcterms:W3CDTF">2026-07-28T15:48:49Z</dcterms:modified>
</cp:coreProperties>
</file>