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LIANA VENTURA.LAPTOP-I6MJBOSG\Desktop\Ricevuti da Giovanni\"/>
    </mc:Choice>
  </mc:AlternateContent>
  <xr:revisionPtr revIDLastSave="0" documentId="13_ncr:1_{1802869D-F2FB-4FDF-8CC4-4850F9E7690B}" xr6:coauthVersionLast="47" xr6:coauthVersionMax="47" xr10:uidLastSave="{00000000-0000-0000-0000-000000000000}"/>
  <bookViews>
    <workbookView xWindow="-120" yWindow="-120" windowWidth="29040" windowHeight="15720" activeTab="1" xr2:uid="{6F790CC8-018D-45E9-B22F-E6FFD684EFC2}"/>
  </bookViews>
  <sheets>
    <sheet name="Guida alla compilazione" sheetId="2" r:id="rId1"/>
    <sheet name="Fondo 1-Bis" sheetId="1" r:id="rId2"/>
  </sheets>
  <definedNames>
    <definedName name="_xlnm.Print_Area" localSheetId="1">'Fondo 1-Bis'!$A$1:$G$55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E31" i="1" s="1"/>
  <c r="D30" i="1"/>
  <c r="E30" i="1" s="1"/>
  <c r="B14" i="1"/>
  <c r="D33" i="1"/>
  <c r="G33" i="1" s="1"/>
  <c r="D32" i="1"/>
  <c r="D18" i="1"/>
  <c r="D20" i="1" s="1"/>
  <c r="D22" i="1" s="1"/>
  <c r="C18" i="1"/>
  <c r="B18" i="1"/>
  <c r="B20" i="1" s="1"/>
  <c r="B22" i="1" s="1"/>
  <c r="B34" i="1" l="1"/>
  <c r="C34" i="1"/>
  <c r="F30" i="1"/>
  <c r="B46" i="1" s="1"/>
  <c r="E18" i="1"/>
  <c r="E20" i="1" s="1"/>
  <c r="D34" i="1"/>
  <c r="E32" i="1"/>
  <c r="B23" i="1"/>
  <c r="B24" i="1" s="1"/>
  <c r="B21" i="1"/>
  <c r="C20" i="1"/>
  <c r="F31" i="1" s="1"/>
  <c r="C46" i="1" s="1"/>
  <c r="D23" i="1"/>
  <c r="D24" i="1" s="1"/>
  <c r="D21" i="1"/>
  <c r="C41" i="1" l="1"/>
  <c r="D41" i="1" s="1"/>
  <c r="C48" i="1"/>
  <c r="C47" i="1"/>
  <c r="E21" i="1"/>
  <c r="E22" i="1"/>
  <c r="E23" i="1" s="1"/>
  <c r="E24" i="1" s="1"/>
  <c r="B48" i="1"/>
  <c r="B47" i="1"/>
  <c r="C22" i="1"/>
  <c r="C23" i="1" s="1"/>
  <c r="C24" i="1" s="1"/>
  <c r="D25" i="1"/>
  <c r="E34" i="1"/>
  <c r="F32" i="1"/>
  <c r="C21" i="1"/>
  <c r="G31" i="1"/>
  <c r="G30" i="1"/>
  <c r="E25" i="1" l="1"/>
  <c r="G32" i="1"/>
  <c r="G34" i="1" s="1"/>
  <c r="D46" i="1"/>
  <c r="B49" i="1"/>
  <c r="B50" i="1" s="1"/>
  <c r="C49" i="1"/>
  <c r="C25" i="1"/>
  <c r="F34" i="1"/>
  <c r="B25" i="1"/>
  <c r="C50" i="1" l="1"/>
  <c r="C51" i="1" s="1"/>
  <c r="B51" i="1"/>
  <c r="D47" i="1"/>
  <c r="D48" i="1"/>
  <c r="E46" i="1"/>
  <c r="D49" i="1" l="1"/>
  <c r="D50" i="1" s="1"/>
  <c r="E48" i="1"/>
  <c r="E47" i="1"/>
  <c r="D51" i="1" l="1"/>
  <c r="E49" i="1"/>
  <c r="E50" i="1" l="1"/>
  <c r="E51" i="1" s="1"/>
</calcChain>
</file>

<file path=xl/sharedStrings.xml><?xml version="1.0" encoding="utf-8"?>
<sst xmlns="http://schemas.openxmlformats.org/spreadsheetml/2006/main" count="79" uniqueCount="68">
  <si>
    <t>Numero Unità Immobiliari</t>
  </si>
  <si>
    <t>% IVA Lavori</t>
  </si>
  <si>
    <t>% Spese Tecniche</t>
  </si>
  <si>
    <t>% IVA Spese Tecniche</t>
  </si>
  <si>
    <t>Importo Netto</t>
  </si>
  <si>
    <t>Massimale Lordo</t>
  </si>
  <si>
    <t>Isolamento Termico</t>
  </si>
  <si>
    <t>Sostituzione Impianti</t>
  </si>
  <si>
    <t>Misure Antisismiche</t>
  </si>
  <si>
    <t>VOCI</t>
  </si>
  <si>
    <t>Spese Eccedenti Il Contributo
(A-B)</t>
  </si>
  <si>
    <t>Spese a carico del richiedente</t>
  </si>
  <si>
    <t>Demolizione e ricostruzione</t>
  </si>
  <si>
    <t>Richiesta Contributo
(A-B)</t>
  </si>
  <si>
    <t>% per Misure Antisismiche</t>
  </si>
  <si>
    <t>Controlli</t>
  </si>
  <si>
    <t>Modello Fondo 1 Bis</t>
  </si>
  <si>
    <t>Totale</t>
  </si>
  <si>
    <t>Massimale Netto</t>
  </si>
  <si>
    <t>Sono presenti seconde case</t>
  </si>
  <si>
    <t>Importo minimo per Misure Antisismiche</t>
  </si>
  <si>
    <t>*IMPORTANTE*</t>
  </si>
  <si>
    <t>Inserire il numero totale delle unità immobiliari oggetto dell’intervento (es. 1, 2, ecc.).
Per gli edifici unifamiliari o per le unità immobiliari situate all'interno di edifici plurifamiliari che siano funzionalmente indipendenti e dispongano di uno o più accessi autonomi dall'esterno, compilare un foglio per ognuno.</t>
  </si>
  <si>
    <t>% Oneri Previdenziali</t>
  </si>
  <si>
    <t>Inserire l’importo netto del computo metrico estimativo del Progetto Unitario, suddiviso per categorie di intervento. Il computo deve essere coerente con la documentazione tecnica allegata.</t>
  </si>
  <si>
    <t>Da compilare SOLO in presenza di seconde case</t>
  </si>
  <si>
    <t>FONDO 1-BIS</t>
  </si>
  <si>
    <t>Interventi non soggetti Fondo 1-Bis</t>
  </si>
  <si>
    <t>1. Isolamento Termico</t>
  </si>
  <si>
    <t>2.A/2.B. Sostituzione Impianti</t>
  </si>
  <si>
    <t>3. Misure Antisismiche</t>
  </si>
  <si>
    <t>Massimale Categoria Intervento
(al netto)</t>
  </si>
  <si>
    <t xml:space="preserve">2.A/2.B. Sostituzione Impianti </t>
  </si>
  <si>
    <t xml:space="preserve">3. Misure Antisismiche </t>
  </si>
  <si>
    <t>TOTALE</t>
  </si>
  <si>
    <t>QUADRO TECNICO ECONOMICO</t>
  </si>
  <si>
    <r>
      <t xml:space="preserve">Numero Unità Immobiliari </t>
    </r>
    <r>
      <rPr>
        <b/>
        <vertAlign val="superscript"/>
        <sz val="11"/>
        <color theme="1"/>
        <rFont val="Calibri"/>
        <family val="2"/>
      </rPr>
      <t>(1)</t>
    </r>
  </si>
  <si>
    <r>
      <t>% Spese Tecniche</t>
    </r>
    <r>
      <rPr>
        <vertAlign val="superscript"/>
        <sz val="11"/>
        <color theme="1"/>
        <rFont val="Calibri"/>
        <family val="2"/>
      </rPr>
      <t xml:space="preserve"> </t>
    </r>
    <r>
      <rPr>
        <b/>
        <vertAlign val="superscript"/>
        <sz val="11"/>
        <color theme="1"/>
        <rFont val="Calibri"/>
        <family val="2"/>
      </rPr>
      <t>(2)</t>
    </r>
  </si>
  <si>
    <r>
      <t xml:space="preserve">% Oneri Previdenziali </t>
    </r>
    <r>
      <rPr>
        <b/>
        <vertAlign val="superscript"/>
        <sz val="11"/>
        <color theme="1"/>
        <rFont val="Calibri"/>
        <family val="2"/>
      </rPr>
      <t>(3)</t>
    </r>
  </si>
  <si>
    <r>
      <t xml:space="preserve">Sono presenti seconde case </t>
    </r>
    <r>
      <rPr>
        <b/>
        <vertAlign val="superscript"/>
        <sz val="11"/>
        <color theme="1"/>
        <rFont val="Calibri"/>
        <family val="2"/>
      </rPr>
      <t>(4)</t>
    </r>
  </si>
  <si>
    <r>
      <t xml:space="preserve">Demolizione e ricostruzione </t>
    </r>
    <r>
      <rPr>
        <b/>
        <vertAlign val="superscript"/>
        <sz val="11"/>
        <color theme="1"/>
        <rFont val="Calibri"/>
        <family val="2"/>
      </rPr>
      <t>(5)</t>
    </r>
  </si>
  <si>
    <r>
      <t>CME</t>
    </r>
    <r>
      <rPr>
        <b/>
        <vertAlign val="superscript"/>
        <sz val="12"/>
        <color theme="1"/>
        <rFont val="Calibri"/>
        <family val="2"/>
      </rPr>
      <t>(6)</t>
    </r>
    <r>
      <rPr>
        <b/>
        <sz val="12"/>
        <color theme="1"/>
        <rFont val="Calibri"/>
        <family val="2"/>
      </rPr>
      <t xml:space="preserve">
(All.2 - Cod.D)
(A)</t>
    </r>
  </si>
  <si>
    <r>
      <t xml:space="preserve">Da compilare SOLO in presenza di seconde case </t>
    </r>
    <r>
      <rPr>
        <b/>
        <vertAlign val="superscript"/>
        <sz val="12"/>
        <color rgb="FFFF0000"/>
        <rFont val="Calibri"/>
        <family val="2"/>
      </rPr>
      <t>(8)</t>
    </r>
  </si>
  <si>
    <t>Inserire l’importo complessivo previsto per le spese tecniche (progettazione, direzione lavori, ecc.), nella misura non superiore al 12,5% ai sensi delle ordinanze commissariali di ricostruzione privata.</t>
  </si>
  <si>
    <t>**IMPORTANTE**</t>
  </si>
  <si>
    <r>
      <t>Possono essere compilate solo le celle colorate in</t>
    </r>
    <r>
      <rPr>
        <b/>
        <sz val="11"/>
        <color theme="1"/>
        <rFont val="Calibri"/>
        <family val="2"/>
        <scheme val="minor"/>
      </rPr>
      <t xml:space="preserve"> VERDE.</t>
    </r>
    <r>
      <rPr>
        <sz val="11"/>
        <color theme="1"/>
        <rFont val="Calibri"/>
        <family val="2"/>
        <scheme val="minor"/>
      </rPr>
      <t xml:space="preserve">
Le altre celle sono *bloccate*, si popolano automaticamente e non devono essere modificate.</t>
    </r>
  </si>
  <si>
    <t>Indicare *Sì* o *No* se tra le unità immobiliari sono presenti seconde case.</t>
  </si>
  <si>
    <t xml:space="preserve">Indicare *Sì* o *No* se l’intervento prevede *Demolizione e Ricostruzione* </t>
  </si>
  <si>
    <r>
      <t xml:space="preserve">Il totale dell'importo deve corrispondere all'importo richiesto nel </t>
    </r>
    <r>
      <rPr>
        <b/>
        <i/>
        <sz val="11"/>
        <color theme="1"/>
        <rFont val="Calibri"/>
        <family val="2"/>
        <scheme val="minor"/>
      </rPr>
      <t>Modello A - Istanza di concessione del contributo</t>
    </r>
    <r>
      <rPr>
        <sz val="11"/>
        <color theme="1"/>
        <rFont val="Calibri"/>
        <family val="2"/>
        <scheme val="minor"/>
      </rPr>
      <t xml:space="preserve">. </t>
    </r>
  </si>
  <si>
    <t>CME (All.2 - Cod.D)</t>
  </si>
  <si>
    <t>GUIDA ALLA COMPILAZIONE Modello C – Fondo 1Bis
(Il presente MODELLO C dovrà essere compilato, firmato digitalmente dal tecnico incaricato ed inviato in formato PDF)</t>
  </si>
  <si>
    <r>
      <t xml:space="preserve">Nel caso di più unità immobiliari indipendenti afferenti alla stessa pratica SCRAE, l'importo totale richiesto nel </t>
    </r>
    <r>
      <rPr>
        <b/>
        <i/>
        <sz val="11"/>
        <color theme="1"/>
        <rFont val="Calibri"/>
        <family val="2"/>
        <scheme val="minor"/>
      </rPr>
      <t>Modello A - Istanza di concessione del contributo</t>
    </r>
    <r>
      <rPr>
        <sz val="11"/>
        <color theme="1"/>
        <rFont val="Calibri"/>
        <family val="2"/>
        <scheme val="minor"/>
      </rPr>
      <t xml:space="preserve"> dovrà corrispondere alla somma dei</t>
    </r>
    <r>
      <rPr>
        <sz val="11"/>
        <rFont val="Calibri"/>
        <family val="2"/>
        <scheme val="minor"/>
      </rPr>
      <t xml:space="preserve"> quadri tecnici economici riferiti ad ogni unità immobiliare.</t>
    </r>
  </si>
  <si>
    <t>Indicare la percentuale (INARCASSA, ecc.) associata alle competenze del solo tecnico incaricato alla presentazione dell'istanza.</t>
  </si>
  <si>
    <r>
      <t xml:space="preserve">Massimale Lordo </t>
    </r>
    <r>
      <rPr>
        <b/>
        <vertAlign val="superscript"/>
        <sz val="16"/>
        <rFont val="Calibri"/>
        <family val="2"/>
      </rPr>
      <t>(9)</t>
    </r>
  </si>
  <si>
    <r>
      <t>Contributo di Ricostruzione 
(richiesto o decretato)</t>
    </r>
    <r>
      <rPr>
        <b/>
        <vertAlign val="superscript"/>
        <sz val="12"/>
        <color theme="1"/>
        <rFont val="Calibri"/>
        <family val="2"/>
      </rPr>
      <t>(7)</t>
    </r>
    <r>
      <rPr>
        <b/>
        <sz val="12"/>
        <color theme="1"/>
        <rFont val="Calibri"/>
        <family val="2"/>
      </rPr>
      <t xml:space="preserve">
(B)</t>
    </r>
  </si>
  <si>
    <t>Contributo di Ricostruzione (richiesto o decretato)</t>
  </si>
  <si>
    <r>
      <rPr>
        <u/>
        <sz val="11"/>
        <color theme="1"/>
        <rFont val="Calibri"/>
        <family val="2"/>
        <scheme val="minor"/>
      </rPr>
      <t xml:space="preserve">Nel caso di </t>
    </r>
    <r>
      <rPr>
        <b/>
        <u/>
        <sz val="11"/>
        <color theme="1"/>
        <rFont val="Calibri"/>
        <family val="2"/>
        <scheme val="minor"/>
      </rPr>
      <t>Contributo di Ricostruzione Richiesto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e non ancora decretato</t>
    </r>
    <r>
      <rPr>
        <sz val="11"/>
        <color theme="1"/>
        <rFont val="Calibri"/>
        <family val="2"/>
        <scheme val="minor"/>
      </rPr>
      <t xml:space="preserve">:
</t>
    </r>
    <r>
      <rPr>
        <i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Se l'istanza è in istruttoria ai sensi dell'Ord. n. 125/25</t>
    </r>
    <r>
      <rPr>
        <i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inserire l'importo richiesto ovvero il "Contributo massimo spettabile (lavori)", come da Scheda Parametrica. 
- Se l'istanza è in istruttoria ai sensi delle Ordinanze n. 14/20, n. 18/20, n. 30/21, n. 48/22 e n. 71/23, inserire l'importo richiesto nella misura del 100% o dell'80% se si tratta rispettivamente di prima o seconda casa.
</t>
    </r>
    <r>
      <rPr>
        <u/>
        <sz val="11"/>
        <color theme="1"/>
        <rFont val="Calibri"/>
        <family val="2"/>
        <scheme val="minor"/>
      </rPr>
      <t xml:space="preserve">Nel caso di </t>
    </r>
    <r>
      <rPr>
        <b/>
        <u/>
        <sz val="11"/>
        <color theme="1"/>
        <rFont val="Calibri"/>
        <family val="2"/>
        <scheme val="minor"/>
      </rPr>
      <t>Contributo di Ricostruzione già decretato</t>
    </r>
    <r>
      <rPr>
        <sz val="11"/>
        <color theme="1"/>
        <rFont val="Calibri"/>
        <family val="2"/>
        <scheme val="minor"/>
      </rPr>
      <t>, inserire l'importo dei lavori del contributo concesso indicato nel decreto, ridistribuito per le categorie di intervento.</t>
    </r>
  </si>
  <si>
    <t>No</t>
  </si>
  <si>
    <t>Importo Lavori Strutturali</t>
  </si>
  <si>
    <t>Costo massimo ammissibile di Ricostruzione al 100% (lavori al netto)</t>
  </si>
  <si>
    <t>Totale Importo Lavori al netto</t>
  </si>
  <si>
    <r>
      <t xml:space="preserve">Inserire </t>
    </r>
    <r>
      <rPr>
        <b/>
        <u/>
        <sz val="11"/>
        <rFont val="Calibri"/>
        <family val="2"/>
        <scheme val="minor"/>
      </rPr>
      <t>L'Importo Lavori Strutturali</t>
    </r>
    <r>
      <rPr>
        <sz val="11"/>
        <rFont val="Calibri"/>
        <family val="2"/>
        <scheme val="minor"/>
      </rPr>
      <t xml:space="preserve">, rientrante nell'intervento definito come </t>
    </r>
    <r>
      <rPr>
        <i/>
        <sz val="11"/>
        <rFont val="Calibri"/>
        <family val="2"/>
        <scheme val="minor"/>
      </rPr>
      <t>Misure antisismiche</t>
    </r>
    <r>
      <rPr>
        <sz val="11"/>
        <rFont val="Calibri"/>
        <family val="2"/>
        <scheme val="minor"/>
      </rPr>
      <t xml:space="preserve"> nell'ALL.1 della presente Ordinanza, ed il </t>
    </r>
    <r>
      <rPr>
        <b/>
        <u/>
        <sz val="11"/>
        <rFont val="Calibri"/>
        <family val="2"/>
        <scheme val="minor"/>
      </rPr>
      <t>Costo massimo ammissibile di Ricostruzione al 100% (Lavori al netto)</t>
    </r>
    <r>
      <rPr>
        <sz val="11"/>
        <rFont val="Calibri"/>
        <family val="2"/>
        <scheme val="minor"/>
      </rPr>
      <t xml:space="preserve"> definito ai sensi dell'art. 1 comma 5 lett. r dell'Ord. n. 14/20, ai sensi dell'art. 1 comma 5 lett. s delle Ord. nn. 30/21, 48/22, 71/23, 125/25.</t>
    </r>
  </si>
  <si>
    <t>ID SCRAE:</t>
  </si>
  <si>
    <t>Richiedente contributo:</t>
  </si>
  <si>
    <t>v. 1.0</t>
  </si>
  <si>
    <t>Note del Tecnico</t>
  </si>
  <si>
    <t>Si</t>
  </si>
  <si>
    <r>
      <rPr>
        <b/>
        <sz val="11"/>
        <color theme="1"/>
        <rFont val="Calibri"/>
        <family val="2"/>
      </rPr>
      <t>NOTE:</t>
    </r>
    <r>
      <rPr>
        <sz val="9"/>
        <color theme="1"/>
        <rFont val="Calibri"/>
        <family val="2"/>
      </rPr>
      <t xml:space="preserve">
Compilando la cella </t>
    </r>
    <r>
      <rPr>
        <b/>
        <sz val="9"/>
        <color theme="1"/>
        <rFont val="Calibri"/>
        <family val="2"/>
      </rPr>
      <t>C39</t>
    </r>
    <r>
      <rPr>
        <sz val="9"/>
        <color theme="1"/>
        <rFont val="Calibri"/>
        <family val="2"/>
      </rPr>
      <t xml:space="preserve"> con il valore relativo al </t>
    </r>
    <r>
      <rPr>
        <i/>
        <u/>
        <sz val="9"/>
        <color theme="1"/>
        <rFont val="Calibri"/>
        <family val="2"/>
      </rPr>
      <t>Costo massimo ammissibile di Ricostruzione al 100% (lavori al netto)</t>
    </r>
    <r>
      <rPr>
        <sz val="9"/>
        <color theme="1"/>
        <rFont val="Calibri"/>
        <family val="2"/>
      </rPr>
      <t xml:space="preserve">, si attiverà il controllo </t>
    </r>
    <r>
      <rPr>
        <i/>
        <u/>
        <sz val="9"/>
        <color theme="1"/>
        <rFont val="Calibri"/>
        <family val="2"/>
      </rPr>
      <t xml:space="preserve">Importo minimo per le misure antisimiche </t>
    </r>
    <r>
      <rPr>
        <sz val="9"/>
        <color theme="1"/>
        <rFont val="Calibri"/>
        <family val="2"/>
      </rPr>
      <t xml:space="preserve">(cella </t>
    </r>
    <r>
      <rPr>
        <b/>
        <sz val="9"/>
        <color theme="1"/>
        <rFont val="Calibri"/>
        <family val="2"/>
      </rPr>
      <t>C41</t>
    </r>
    <r>
      <rPr>
        <sz val="9"/>
        <color theme="1"/>
        <rFont val="Calibri"/>
        <family val="2"/>
      </rPr>
      <t>) secondo il quale, da Ordinanze Commissariali, "</t>
    </r>
    <r>
      <rPr>
        <i/>
        <sz val="9"/>
        <color theme="1"/>
        <rFont val="Calibri"/>
        <family val="2"/>
      </rPr>
      <t>Il costo massimo ammissibile deve essere destinato per almeno il 40% alle opere strutturali dell’edificio e/o alla riparazione del danno e per la restante quota alle opere di finitura interne ed esterne, agli impianti interni e comuni e all’efficientamento energetico. Nel caso di demolizione e ricostruzione la quota minima del costo massimo ammissibile destinata alla realizzazione delle strutture è pari al 33%"</t>
    </r>
    <r>
      <rPr>
        <sz val="9"/>
        <color theme="1"/>
        <rFont val="Calibri"/>
        <family val="2"/>
      </rPr>
      <t>.
L</t>
    </r>
    <r>
      <rPr>
        <u/>
        <sz val="9"/>
        <color theme="1"/>
        <rFont val="Calibri"/>
        <family val="2"/>
      </rPr>
      <t>'</t>
    </r>
    <r>
      <rPr>
        <i/>
        <u/>
        <sz val="9"/>
        <color theme="1"/>
        <rFont val="Calibri"/>
        <family val="2"/>
      </rPr>
      <t>Importo Lavori Strutturali</t>
    </r>
    <r>
      <rPr>
        <sz val="9"/>
        <color theme="1"/>
        <rFont val="Calibri"/>
        <family val="2"/>
      </rPr>
      <t xml:space="preserve"> (cella </t>
    </r>
    <r>
      <rPr>
        <b/>
        <sz val="9"/>
        <color theme="1"/>
        <rFont val="Calibri"/>
        <family val="2"/>
      </rPr>
      <t>C38</t>
    </r>
    <r>
      <rPr>
        <sz val="9"/>
        <color theme="1"/>
        <rFont val="Calibri"/>
        <family val="2"/>
      </rPr>
      <t>) dovrà essere superiore o uguale alla cella di controllo (</t>
    </r>
    <r>
      <rPr>
        <b/>
        <sz val="9"/>
        <color theme="1"/>
        <rFont val="Calibri"/>
        <family val="2"/>
      </rPr>
      <t>C38</t>
    </r>
    <r>
      <rPr>
        <b/>
        <sz val="9"/>
        <color theme="1"/>
        <rFont val="Aptos Narrow"/>
        <family val="2"/>
      </rPr>
      <t>≥</t>
    </r>
    <r>
      <rPr>
        <b/>
        <sz val="9"/>
        <color theme="1"/>
        <rFont val="Calibri"/>
        <family val="2"/>
      </rPr>
      <t>C41</t>
    </r>
    <r>
      <rPr>
        <sz val="9"/>
        <color theme="1"/>
        <rFont val="Calibri"/>
        <family val="2"/>
      </rPr>
      <t xml:space="preserve">).
Si ricorda che, effettuato il controllo, l'importo relativo alle </t>
    </r>
    <r>
      <rPr>
        <i/>
        <u/>
        <sz val="9"/>
        <color theme="1"/>
        <rFont val="Calibri"/>
        <family val="2"/>
      </rPr>
      <t>Misure antisismiche</t>
    </r>
    <r>
      <rPr>
        <sz val="9"/>
        <color theme="1"/>
        <rFont val="Calibri"/>
        <family val="2"/>
      </rPr>
      <t xml:space="preserve"> (cella </t>
    </r>
    <r>
      <rPr>
        <b/>
        <sz val="9"/>
        <color theme="1"/>
        <rFont val="Calibri"/>
        <family val="2"/>
      </rPr>
      <t>C32</t>
    </r>
    <r>
      <rPr>
        <sz val="9"/>
        <color theme="1"/>
        <rFont val="Calibri"/>
        <family val="2"/>
      </rPr>
      <t>) non dovrà essere inferiore all'</t>
    </r>
    <r>
      <rPr>
        <i/>
        <u/>
        <sz val="9"/>
        <color theme="1"/>
        <rFont val="Calibri"/>
        <family val="2"/>
      </rPr>
      <t xml:space="preserve">Importo Lavori Strutturali </t>
    </r>
    <r>
      <rPr>
        <sz val="9"/>
        <color theme="1"/>
        <rFont val="Calibri"/>
        <family val="2"/>
      </rPr>
      <t xml:space="preserve">(cella </t>
    </r>
    <r>
      <rPr>
        <b/>
        <sz val="9"/>
        <color theme="1"/>
        <rFont val="Calibri"/>
        <family val="2"/>
      </rPr>
      <t>C38</t>
    </r>
    <r>
      <rPr>
        <sz val="9"/>
        <color theme="1"/>
        <rFont val="Calibri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</si>
</sst>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vertAlign val="superscript"/>
      <sz val="12"/>
      <color rgb="FFFF0000"/>
      <name val="Calibri"/>
      <family val="2"/>
    </font>
    <font>
      <b/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name val="Calibri"/>
      <family val="2"/>
    </font>
    <font>
      <b/>
      <vertAlign val="superscript"/>
      <sz val="16"/>
      <name val="Calibri"/>
      <family val="2"/>
    </font>
    <font>
      <b/>
      <sz val="18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b/>
      <sz val="9"/>
      <color theme="1"/>
      <name val="Aptos Narrow"/>
      <family val="2"/>
    </font>
    <font>
      <i/>
      <u/>
      <sz val="9"/>
      <color theme="1"/>
      <name val="Calibri"/>
      <family val="2"/>
    </font>
    <font>
      <u/>
      <sz val="9"/>
      <color theme="1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top" wrapText="1"/>
    </xf>
    <xf numFmtId="0" fontId="0" fillId="9" borderId="1" xfId="0" applyFill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top"/>
    </xf>
    <xf numFmtId="0" fontId="18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5" fillId="4" borderId="1" xfId="0" applyFont="1" applyFill="1" applyBorder="1" applyAlignment="1" applyProtection="1">
      <alignment horizontal="left" vertical="center"/>
      <protection hidden="1"/>
    </xf>
    <xf numFmtId="164" fontId="5" fillId="4" borderId="1" xfId="0" applyNumberFormat="1" applyFont="1" applyFill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64" fontId="5" fillId="0" borderId="0" xfId="0" applyNumberFormat="1" applyFont="1" applyAlignment="1" applyProtection="1">
      <alignment horizontal="left"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left" vertical="center"/>
      <protection hidden="1"/>
    </xf>
    <xf numFmtId="164" fontId="6" fillId="4" borderId="1" xfId="0" applyNumberFormat="1" applyFont="1" applyFill="1" applyBorder="1" applyAlignment="1" applyProtection="1">
      <alignment horizontal="right" vertical="center"/>
      <protection hidden="1"/>
    </xf>
    <xf numFmtId="164" fontId="10" fillId="4" borderId="1" xfId="0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164" fontId="10" fillId="0" borderId="0" xfId="0" applyNumberFormat="1" applyFont="1" applyAlignment="1" applyProtection="1">
      <alignment horizontal="left" vertical="center"/>
      <protection hidden="1"/>
    </xf>
    <xf numFmtId="0" fontId="5" fillId="5" borderId="1" xfId="0" applyFont="1" applyFill="1" applyBorder="1" applyAlignment="1" applyProtection="1">
      <alignment horizontal="right" vertical="center"/>
      <protection hidden="1"/>
    </xf>
    <xf numFmtId="164" fontId="7" fillId="4" borderId="1" xfId="0" applyNumberFormat="1" applyFont="1" applyFill="1" applyBorder="1" applyAlignment="1" applyProtection="1">
      <alignment horizontal="right" vertical="center"/>
      <protection hidden="1"/>
    </xf>
    <xf numFmtId="9" fontId="5" fillId="4" borderId="1" xfId="1" applyFont="1" applyFill="1" applyBorder="1" applyAlignment="1" applyProtection="1">
      <alignment horizontal="right" vertical="center"/>
      <protection hidden="1"/>
    </xf>
    <xf numFmtId="9" fontId="5" fillId="0" borderId="0" xfId="1" applyFont="1" applyFill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9" fillId="11" borderId="1" xfId="0" applyFont="1" applyFill="1" applyBorder="1" applyAlignment="1" applyProtection="1">
      <alignment horizontal="center" vertical="center"/>
      <protection hidden="1"/>
    </xf>
    <xf numFmtId="0" fontId="9" fillId="10" borderId="1" xfId="0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9" fontId="5" fillId="3" borderId="1" xfId="0" applyNumberFormat="1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10" fontId="5" fillId="3" borderId="1" xfId="0" applyNumberFormat="1" applyFont="1" applyFill="1" applyBorder="1" applyAlignment="1" applyProtection="1">
      <alignment horizontal="right" vertical="center"/>
      <protection locked="0"/>
    </xf>
    <xf numFmtId="164" fontId="5" fillId="3" borderId="1" xfId="0" applyNumberFormat="1" applyFont="1" applyFill="1" applyBorder="1" applyAlignment="1" applyProtection="1">
      <alignment horizontal="right" vertical="center"/>
      <protection locked="0"/>
    </xf>
    <xf numFmtId="164" fontId="6" fillId="4" borderId="2" xfId="0" applyNumberFormat="1" applyFont="1" applyFill="1" applyBorder="1" applyAlignment="1" applyProtection="1">
      <alignment horizontal="right" vertical="center"/>
      <protection hidden="1"/>
    </xf>
    <xf numFmtId="164" fontId="5" fillId="4" borderId="3" xfId="0" applyNumberFormat="1" applyFont="1" applyFill="1" applyBorder="1" applyAlignment="1" applyProtection="1">
      <alignment horizontal="right" vertical="center"/>
      <protection hidden="1"/>
    </xf>
    <xf numFmtId="0" fontId="22" fillId="4" borderId="1" xfId="0" applyFont="1" applyFill="1" applyBorder="1" applyAlignment="1" applyProtection="1">
      <alignment horizontal="left" vertical="center"/>
      <protection hidden="1"/>
    </xf>
    <xf numFmtId="164" fontId="24" fillId="4" borderId="4" xfId="0" applyNumberFormat="1" applyFont="1" applyFill="1" applyBorder="1" applyAlignment="1" applyProtection="1">
      <alignment horizontal="right" vertical="center"/>
      <protection hidden="1"/>
    </xf>
    <xf numFmtId="9" fontId="0" fillId="0" borderId="0" xfId="0" applyNumberFormat="1" applyProtection="1"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3" fillId="9" borderId="1" xfId="0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center" vertical="top"/>
    </xf>
    <xf numFmtId="0" fontId="31" fillId="4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 applyProtection="1">
      <alignment horizontal="center" vertical="center"/>
      <protection hidden="1"/>
    </xf>
    <xf numFmtId="164" fontId="5" fillId="3" borderId="2" xfId="0" applyNumberFormat="1" applyFont="1" applyFill="1" applyBorder="1" applyAlignment="1" applyProtection="1">
      <alignment horizontal="left" vertical="top" wrapText="1"/>
      <protection locked="0"/>
    </xf>
    <xf numFmtId="164" fontId="5" fillId="3" borderId="5" xfId="0" applyNumberFormat="1" applyFont="1" applyFill="1" applyBorder="1" applyAlignment="1" applyProtection="1">
      <alignment horizontal="left" vertical="top" wrapText="1"/>
      <protection locked="0"/>
    </xf>
    <xf numFmtId="164" fontId="5" fillId="3" borderId="6" xfId="0" applyNumberFormat="1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11" fillId="11" borderId="1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top" wrapText="1" indent="1"/>
      <protection hidden="1"/>
    </xf>
    <xf numFmtId="0" fontId="5" fillId="0" borderId="0" xfId="0" applyFont="1" applyAlignment="1" applyProtection="1">
      <alignment horizontal="left" vertical="top" wrapText="1" indent="1"/>
      <protection hidden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FDD0-84BF-4D75-A98D-71054CB22AA7}">
  <dimension ref="A2:I17"/>
  <sheetViews>
    <sheetView topLeftCell="A10" zoomScale="110" zoomScaleNormal="110" workbookViewId="0">
      <selection activeCell="G15" sqref="G15"/>
    </sheetView>
  </sheetViews>
  <sheetFormatPr defaultRowHeight="15" x14ac:dyDescent="0.25"/>
  <cols>
    <col min="1" max="1" width="5.7109375" customWidth="1"/>
    <col min="2" max="2" width="22.7109375" style="3" customWidth="1"/>
    <col min="3" max="3" width="75.5703125" style="3" customWidth="1"/>
    <col min="4" max="4" width="5.7109375" customWidth="1"/>
    <col min="5" max="5" width="20.5703125" customWidth="1"/>
  </cols>
  <sheetData>
    <row r="2" spans="1:9" ht="50.45" customHeight="1" x14ac:dyDescent="0.25">
      <c r="B2" s="56" t="s">
        <v>50</v>
      </c>
      <c r="C2" s="57"/>
      <c r="D2" s="4"/>
      <c r="E2" s="4"/>
      <c r="F2" s="4"/>
      <c r="G2" s="4"/>
      <c r="H2" s="4"/>
      <c r="I2" s="4"/>
    </row>
    <row r="3" spans="1:9" x14ac:dyDescent="0.25">
      <c r="B3" s="55"/>
      <c r="C3" s="55"/>
      <c r="D3" s="4"/>
      <c r="E3" s="4"/>
      <c r="F3" s="4"/>
      <c r="G3" s="4"/>
      <c r="H3" s="4"/>
      <c r="I3" s="4"/>
    </row>
    <row r="4" spans="1:9" ht="48" customHeight="1" x14ac:dyDescent="0.25">
      <c r="B4" s="6" t="s">
        <v>21</v>
      </c>
      <c r="C4" s="7" t="s">
        <v>45</v>
      </c>
      <c r="E4" s="1"/>
      <c r="F4" s="4"/>
      <c r="G4" s="4"/>
      <c r="H4" s="4"/>
      <c r="I4" s="4"/>
    </row>
    <row r="5" spans="1:9" ht="64.5" customHeight="1" x14ac:dyDescent="0.25">
      <c r="A5" s="9">
        <v>1</v>
      </c>
      <c r="B5" s="10" t="s">
        <v>0</v>
      </c>
      <c r="C5" s="7" t="s">
        <v>22</v>
      </c>
      <c r="D5" s="3"/>
      <c r="E5" s="2"/>
    </row>
    <row r="6" spans="1:9" ht="45" x14ac:dyDescent="0.25">
      <c r="A6" s="9">
        <v>2</v>
      </c>
      <c r="B6" s="10" t="s">
        <v>2</v>
      </c>
      <c r="C6" s="7" t="s">
        <v>43</v>
      </c>
    </row>
    <row r="7" spans="1:9" ht="30" x14ac:dyDescent="0.25">
      <c r="A7" s="9">
        <v>3</v>
      </c>
      <c r="B7" s="10" t="s">
        <v>23</v>
      </c>
      <c r="C7" s="7" t="s">
        <v>52</v>
      </c>
    </row>
    <row r="8" spans="1:9" ht="30" x14ac:dyDescent="0.25">
      <c r="A8" s="9">
        <v>4</v>
      </c>
      <c r="B8" s="10" t="s">
        <v>19</v>
      </c>
      <c r="C8" s="7" t="s">
        <v>46</v>
      </c>
    </row>
    <row r="9" spans="1:9" ht="30" x14ac:dyDescent="0.25">
      <c r="A9" s="9">
        <v>5</v>
      </c>
      <c r="B9" s="10" t="s">
        <v>12</v>
      </c>
      <c r="C9" s="7" t="s">
        <v>47</v>
      </c>
    </row>
    <row r="10" spans="1:9" ht="45" x14ac:dyDescent="0.25">
      <c r="A10" s="9">
        <v>6</v>
      </c>
      <c r="B10" s="11" t="s">
        <v>49</v>
      </c>
      <c r="C10" s="8" t="s">
        <v>24</v>
      </c>
    </row>
    <row r="11" spans="1:9" ht="126" customHeight="1" x14ac:dyDescent="0.25">
      <c r="A11" s="9">
        <v>7</v>
      </c>
      <c r="B11" s="10" t="s">
        <v>55</v>
      </c>
      <c r="C11" s="7" t="s">
        <v>56</v>
      </c>
    </row>
    <row r="12" spans="1:9" ht="76.5" customHeight="1" x14ac:dyDescent="0.25">
      <c r="A12" s="52">
        <v>8</v>
      </c>
      <c r="B12" s="53" t="s">
        <v>25</v>
      </c>
      <c r="C12" s="51" t="s">
        <v>61</v>
      </c>
    </row>
    <row r="13" spans="1:9" ht="30" x14ac:dyDescent="0.25">
      <c r="A13" s="9">
        <v>9</v>
      </c>
      <c r="B13" s="12" t="s">
        <v>5</v>
      </c>
      <c r="C13" s="7" t="s">
        <v>48</v>
      </c>
    </row>
    <row r="14" spans="1:9" ht="50.25" customHeight="1" x14ac:dyDescent="0.25">
      <c r="A14" s="5"/>
      <c r="B14" s="6" t="s">
        <v>44</v>
      </c>
      <c r="C14" s="7" t="s">
        <v>51</v>
      </c>
    </row>
    <row r="15" spans="1:9" x14ac:dyDescent="0.25">
      <c r="A15" s="5"/>
    </row>
    <row r="16" spans="1:9" ht="15.75" x14ac:dyDescent="0.25">
      <c r="A16" s="13"/>
      <c r="B16" s="54"/>
      <c r="C16" s="54"/>
    </row>
    <row r="17" ht="18" customHeight="1" x14ac:dyDescent="0.25"/>
  </sheetData>
  <sheetProtection algorithmName="SHA-512" hashValue="P9RSedZ26ojf4Llico4pSozVhfv4ayrMDDtzdvPUNKN3ck1JZDnppyxmGG69oRGcFpXBsxjMo1IjRGifWXwOyQ==" saltValue="w0uc9I7KpPmLwWDIjrFwjA==" spinCount="100000" sheet="1" objects="1" scenarios="1"/>
  <mergeCells count="2">
    <mergeCell ref="B3:C3"/>
    <mergeCell ref="B2:C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8ADA-8725-46E7-A970-9F6B7B12F7B3}">
  <sheetPr>
    <pageSetUpPr fitToPage="1"/>
  </sheetPr>
  <dimension ref="A1:L55"/>
  <sheetViews>
    <sheetView tabSelected="1" topLeftCell="A49" zoomScale="120" zoomScaleNormal="120" workbookViewId="0">
      <selection activeCell="A40" sqref="A40:C40"/>
    </sheetView>
  </sheetViews>
  <sheetFormatPr defaultColWidth="9.28515625" defaultRowHeight="15" x14ac:dyDescent="0.25"/>
  <cols>
    <col min="1" max="1" width="41.5703125" style="14" customWidth="1"/>
    <col min="2" max="2" width="19.42578125" style="14" customWidth="1"/>
    <col min="3" max="3" width="24.7109375" style="14" customWidth="1"/>
    <col min="4" max="4" width="21.42578125" style="14" customWidth="1"/>
    <col min="5" max="5" width="22.5703125" style="14" customWidth="1"/>
    <col min="6" max="6" width="21" style="14" customWidth="1"/>
    <col min="7" max="7" width="20.42578125" style="14" customWidth="1"/>
    <col min="8" max="10" width="9.28515625" style="15"/>
    <col min="11" max="11" width="14.5703125" style="15" customWidth="1"/>
    <col min="12" max="12" width="16" style="15" customWidth="1"/>
    <col min="13" max="16" width="9.28515625" style="15"/>
    <col min="17" max="17" width="14" style="15" customWidth="1"/>
    <col min="18" max="16384" width="9.28515625" style="15"/>
  </cols>
  <sheetData>
    <row r="1" spans="1:12" ht="21" x14ac:dyDescent="0.25">
      <c r="A1" s="40" t="s">
        <v>16</v>
      </c>
      <c r="B1" s="14" t="s">
        <v>64</v>
      </c>
    </row>
    <row r="2" spans="1:12" ht="15" customHeight="1" x14ac:dyDescent="0.25">
      <c r="A2" s="40"/>
    </row>
    <row r="3" spans="1:12" ht="20.100000000000001" customHeight="1" x14ac:dyDescent="0.25">
      <c r="A3" s="16" t="s">
        <v>62</v>
      </c>
      <c r="B3" s="62"/>
      <c r="C3" s="62"/>
    </row>
    <row r="4" spans="1:12" ht="20.100000000000001" customHeight="1" x14ac:dyDescent="0.25">
      <c r="A4" s="16" t="s">
        <v>63</v>
      </c>
      <c r="B4" s="62"/>
      <c r="C4" s="62"/>
    </row>
    <row r="5" spans="1:12" ht="20.100000000000001" customHeight="1" x14ac:dyDescent="0.25"/>
    <row r="6" spans="1:12" ht="20.100000000000001" customHeight="1" x14ac:dyDescent="0.25">
      <c r="A6" s="16" t="s">
        <v>36</v>
      </c>
      <c r="B6" s="42">
        <v>1</v>
      </c>
    </row>
    <row r="7" spans="1:12" ht="20.100000000000001" customHeight="1" x14ac:dyDescent="0.25">
      <c r="B7" s="35"/>
    </row>
    <row r="8" spans="1:12" ht="20.100000000000001" customHeight="1" x14ac:dyDescent="0.25">
      <c r="A8" s="16" t="s">
        <v>1</v>
      </c>
      <c r="B8" s="41">
        <v>0.1</v>
      </c>
    </row>
    <row r="9" spans="1:12" ht="20.100000000000001" customHeight="1" x14ac:dyDescent="0.25">
      <c r="A9" s="16" t="s">
        <v>37</v>
      </c>
      <c r="B9" s="43">
        <v>0.125</v>
      </c>
    </row>
    <row r="10" spans="1:12" ht="20.100000000000001" customHeight="1" x14ac:dyDescent="0.25">
      <c r="A10" s="16" t="s">
        <v>38</v>
      </c>
      <c r="B10" s="41">
        <v>0.04</v>
      </c>
    </row>
    <row r="11" spans="1:12" ht="20.100000000000001" customHeight="1" x14ac:dyDescent="0.25">
      <c r="A11" s="16" t="s">
        <v>3</v>
      </c>
      <c r="B11" s="41">
        <v>0.22</v>
      </c>
    </row>
    <row r="12" spans="1:12" ht="20.100000000000001" customHeight="1" x14ac:dyDescent="0.25">
      <c r="A12" s="16" t="s">
        <v>39</v>
      </c>
      <c r="B12" s="41" t="s">
        <v>66</v>
      </c>
    </row>
    <row r="13" spans="1:12" ht="20.100000000000001" customHeight="1" x14ac:dyDescent="0.25">
      <c r="A13" s="16" t="s">
        <v>40</v>
      </c>
      <c r="B13" s="41" t="s">
        <v>57</v>
      </c>
    </row>
    <row r="14" spans="1:12" ht="20.100000000000001" customHeight="1" x14ac:dyDescent="0.25">
      <c r="A14" s="16" t="s">
        <v>14</v>
      </c>
      <c r="B14" s="32">
        <f>IF(B13="SI",0.33,0.4)</f>
        <v>0.4</v>
      </c>
    </row>
    <row r="15" spans="1:12" ht="20.100000000000001" customHeight="1" x14ac:dyDescent="0.25">
      <c r="B15" s="33"/>
    </row>
    <row r="16" spans="1:12" ht="20.100000000000001" customHeight="1" x14ac:dyDescent="0.25">
      <c r="L16" s="14"/>
    </row>
    <row r="17" spans="1:9" ht="39.950000000000003" customHeight="1" x14ac:dyDescent="0.25">
      <c r="B17" s="34" t="s">
        <v>6</v>
      </c>
      <c r="C17" s="34" t="s">
        <v>7</v>
      </c>
      <c r="D17" s="34" t="s">
        <v>8</v>
      </c>
      <c r="E17" s="34" t="s">
        <v>17</v>
      </c>
      <c r="I17" s="49"/>
    </row>
    <row r="18" spans="1:9" ht="20.100000000000001" customHeight="1" x14ac:dyDescent="0.25">
      <c r="A18" s="16" t="s">
        <v>5</v>
      </c>
      <c r="B18" s="17">
        <f>IF($B$6&lt;=0,0,IF($B$6=1,50000,IF($B$6&lt;=8,40000*$B$6,320000+30000*($B$6-8))))</f>
        <v>50000</v>
      </c>
      <c r="C18" s="17">
        <f>IF($B$6&lt;=0,0,IF($B$6=1,30000,IF($B$6&lt;=8,20000*$B$6,160000+15000*($B$6-8))))</f>
        <v>30000</v>
      </c>
      <c r="D18" s="17">
        <f>IF($B$6&lt;=0,0,96000*$B$6)</f>
        <v>96000</v>
      </c>
      <c r="E18" s="17">
        <f>SUM(B18:D18)</f>
        <v>176000</v>
      </c>
      <c r="I18" s="49"/>
    </row>
    <row r="19" spans="1:9" ht="20.100000000000001" customHeight="1" x14ac:dyDescent="0.25">
      <c r="B19" s="35"/>
      <c r="C19" s="35"/>
      <c r="D19" s="35"/>
      <c r="E19" s="35"/>
      <c r="I19" s="49"/>
    </row>
    <row r="20" spans="1:9" ht="20.100000000000001" customHeight="1" x14ac:dyDescent="0.25">
      <c r="A20" s="16" t="s">
        <v>18</v>
      </c>
      <c r="B20" s="17">
        <f>B18/(1+$B$8+$B$9*(1+$B$10)*(1+$B$11))</f>
        <v>39726.680438582545</v>
      </c>
      <c r="C20" s="17">
        <f>C18/(1+$B$8+$B$9*(1+$B$10)*(1+$B$11))</f>
        <v>23836.008263149528</v>
      </c>
      <c r="D20" s="17">
        <f>D18/(1+$B$8+$B$9*(1+$B$10)*(1+$B$11))</f>
        <v>76275.226442078492</v>
      </c>
      <c r="E20" s="17">
        <f>E18/(1+$B$8+$B$9*(1+$B$10)*(1+$B$11))</f>
        <v>139837.91514381056</v>
      </c>
      <c r="I20" s="49"/>
    </row>
    <row r="21" spans="1:9" ht="20.100000000000001" customHeight="1" x14ac:dyDescent="0.25">
      <c r="A21" s="16" t="s">
        <v>1</v>
      </c>
      <c r="B21" s="17">
        <f>B20*$B$8</f>
        <v>3972.6680438582548</v>
      </c>
      <c r="C21" s="17">
        <f t="shared" ref="C21:D21" si="0">C20*$B$8</f>
        <v>2383.6008263149529</v>
      </c>
      <c r="D21" s="17">
        <f t="shared" si="0"/>
        <v>7627.5226442078492</v>
      </c>
      <c r="E21" s="17">
        <f t="shared" ref="E21" si="1">E20*$B$8</f>
        <v>13983.791514381057</v>
      </c>
    </row>
    <row r="22" spans="1:9" ht="20.100000000000001" customHeight="1" x14ac:dyDescent="0.25">
      <c r="A22" s="16" t="s">
        <v>2</v>
      </c>
      <c r="B22" s="17">
        <f>B20*$B$9</f>
        <v>4965.8350548228182</v>
      </c>
      <c r="C22" s="17">
        <f t="shared" ref="C22:D22" si="2">C20*$B$9</f>
        <v>2979.501032893691</v>
      </c>
      <c r="D22" s="17">
        <f t="shared" si="2"/>
        <v>9534.4033052598115</v>
      </c>
      <c r="E22" s="17">
        <f t="shared" ref="E22" si="3">E20*$B$9</f>
        <v>17479.73939297632</v>
      </c>
    </row>
    <row r="23" spans="1:9" ht="20.100000000000001" customHeight="1" x14ac:dyDescent="0.25">
      <c r="A23" s="16" t="s">
        <v>23</v>
      </c>
      <c r="B23" s="17">
        <f>B22*$B$10</f>
        <v>198.63340219291274</v>
      </c>
      <c r="C23" s="17">
        <f t="shared" ref="C23:D23" si="4">C22*$B$10</f>
        <v>119.18004131574764</v>
      </c>
      <c r="D23" s="17">
        <f t="shared" si="4"/>
        <v>381.37613221039248</v>
      </c>
      <c r="E23" s="17">
        <f t="shared" ref="E23" si="5">E22*$B$10</f>
        <v>699.18957571905287</v>
      </c>
    </row>
    <row r="24" spans="1:9" ht="20.100000000000001" customHeight="1" x14ac:dyDescent="0.25">
      <c r="A24" s="16" t="s">
        <v>3</v>
      </c>
      <c r="B24" s="17">
        <f>(B22+B23)*$B$11</f>
        <v>1136.1830605434607</v>
      </c>
      <c r="C24" s="17">
        <f t="shared" ref="C24:D24" si="6">(C22+C23)*$B$11</f>
        <v>681.70983632607647</v>
      </c>
      <c r="D24" s="17">
        <f t="shared" si="6"/>
        <v>2181.4714762434451</v>
      </c>
      <c r="E24" s="17">
        <f t="shared" ref="E24" si="7">(E22+E23)*$B$11</f>
        <v>3999.3643731129823</v>
      </c>
    </row>
    <row r="25" spans="1:9" ht="20.100000000000001" customHeight="1" x14ac:dyDescent="0.25">
      <c r="A25" s="16" t="s">
        <v>5</v>
      </c>
      <c r="B25" s="17">
        <f>SUM(B20:B24)</f>
        <v>49999.999999999993</v>
      </c>
      <c r="C25" s="17">
        <f t="shared" ref="C25:D25" si="8">SUM(C20:C24)</f>
        <v>29999.999999999996</v>
      </c>
      <c r="D25" s="17">
        <f t="shared" si="8"/>
        <v>96000</v>
      </c>
      <c r="E25" s="17">
        <f t="shared" ref="E25" si="9">SUM(E20:E24)</f>
        <v>176000</v>
      </c>
    </row>
    <row r="26" spans="1:9" ht="20.100000000000001" customHeight="1" x14ac:dyDescent="0.25">
      <c r="B26" s="19"/>
      <c r="C26" s="19"/>
      <c r="D26" s="19"/>
      <c r="E26" s="19"/>
    </row>
    <row r="27" spans="1:9" ht="20.100000000000001" customHeight="1" x14ac:dyDescent="0.25">
      <c r="B27" s="19"/>
      <c r="C27" s="19"/>
      <c r="D27" s="19"/>
      <c r="E27" s="19"/>
    </row>
    <row r="28" spans="1:9" ht="39.950000000000003" customHeight="1" x14ac:dyDescent="0.25">
      <c r="E28" s="63" t="s">
        <v>26</v>
      </c>
      <c r="F28" s="63"/>
    </row>
    <row r="29" spans="1:9" s="23" customFormat="1" ht="80.099999999999994" customHeight="1" x14ac:dyDescent="0.25">
      <c r="A29" s="36" t="s">
        <v>9</v>
      </c>
      <c r="B29" s="37" t="s">
        <v>41</v>
      </c>
      <c r="C29" s="37" t="s">
        <v>54</v>
      </c>
      <c r="D29" s="38" t="s">
        <v>10</v>
      </c>
      <c r="E29" s="39" t="s">
        <v>13</v>
      </c>
      <c r="F29" s="39" t="s">
        <v>31</v>
      </c>
      <c r="G29" s="38" t="s">
        <v>11</v>
      </c>
    </row>
    <row r="30" spans="1:9" ht="20.100000000000001" customHeight="1" x14ac:dyDescent="0.25">
      <c r="A30" s="16" t="s">
        <v>28</v>
      </c>
      <c r="B30" s="44">
        <v>0</v>
      </c>
      <c r="C30" s="44">
        <v>0</v>
      </c>
      <c r="D30" s="17">
        <f>B30-C30</f>
        <v>0</v>
      </c>
      <c r="E30" s="17">
        <f>D30</f>
        <v>0</v>
      </c>
      <c r="F30" s="17">
        <f>MIN(B20,E30)</f>
        <v>0</v>
      </c>
      <c r="G30" s="17">
        <f>IF(E30-F30&gt;0,E30-F30,0)</f>
        <v>0</v>
      </c>
    </row>
    <row r="31" spans="1:9" ht="20.100000000000001" customHeight="1" x14ac:dyDescent="0.25">
      <c r="A31" s="16" t="s">
        <v>29</v>
      </c>
      <c r="B31" s="44">
        <v>0</v>
      </c>
      <c r="C31" s="44">
        <v>0</v>
      </c>
      <c r="D31" s="17">
        <f>B31-C31</f>
        <v>0</v>
      </c>
      <c r="E31" s="17">
        <f t="shared" ref="E31:E32" si="10">D31</f>
        <v>0</v>
      </c>
      <c r="F31" s="17">
        <f>MIN(C20,E31)</f>
        <v>0</v>
      </c>
      <c r="G31" s="17">
        <f t="shared" ref="G31:G32" si="11">IF(E31-F31&gt;0,E31-F31,0)</f>
        <v>0</v>
      </c>
    </row>
    <row r="32" spans="1:9" ht="20.100000000000001" customHeight="1" x14ac:dyDescent="0.25">
      <c r="A32" s="16" t="s">
        <v>30</v>
      </c>
      <c r="B32" s="44">
        <v>0</v>
      </c>
      <c r="C32" s="44">
        <v>0</v>
      </c>
      <c r="D32" s="17">
        <f t="shared" ref="D32:D33" si="12">B32-C32</f>
        <v>0</v>
      </c>
      <c r="E32" s="17">
        <f t="shared" si="10"/>
        <v>0</v>
      </c>
      <c r="F32" s="17">
        <f>MIN(D20,E32)</f>
        <v>0</v>
      </c>
      <c r="G32" s="17">
        <f t="shared" si="11"/>
        <v>0</v>
      </c>
    </row>
    <row r="33" spans="1:7" ht="20.100000000000001" customHeight="1" x14ac:dyDescent="0.25">
      <c r="A33" s="16" t="s">
        <v>27</v>
      </c>
      <c r="B33" s="44">
        <v>0</v>
      </c>
      <c r="C33" s="44">
        <v>0</v>
      </c>
      <c r="D33" s="17">
        <f t="shared" si="12"/>
        <v>0</v>
      </c>
      <c r="E33" s="30"/>
      <c r="F33" s="30"/>
      <c r="G33" s="31">
        <f>D33</f>
        <v>0</v>
      </c>
    </row>
    <row r="34" spans="1:7" ht="20.100000000000001" customHeight="1" x14ac:dyDescent="0.25">
      <c r="A34" s="24" t="s">
        <v>60</v>
      </c>
      <c r="B34" s="25">
        <f>SUM(B30:B33)</f>
        <v>0</v>
      </c>
      <c r="C34" s="25">
        <f>SUM(C30:C33)</f>
        <v>0</v>
      </c>
      <c r="D34" s="25">
        <f>SUM(D30:D33)</f>
        <v>0</v>
      </c>
      <c r="E34" s="25">
        <f t="shared" ref="E34" si="13">SUM(E30:E33)</f>
        <v>0</v>
      </c>
      <c r="F34" s="25">
        <f>SUM(F30:F33)</f>
        <v>0</v>
      </c>
      <c r="G34" s="26">
        <f>SUM(G30:G33)</f>
        <v>0</v>
      </c>
    </row>
    <row r="35" spans="1:7" ht="20.100000000000001" customHeight="1" x14ac:dyDescent="0.25">
      <c r="A35" s="27"/>
      <c r="B35" s="28"/>
      <c r="C35" s="28"/>
      <c r="D35" s="28"/>
      <c r="E35" s="28"/>
      <c r="F35" s="28"/>
      <c r="G35" s="29"/>
    </row>
    <row r="36" spans="1:7" ht="20.100000000000001" customHeight="1" x14ac:dyDescent="0.25"/>
    <row r="37" spans="1:7" ht="45" customHeight="1" x14ac:dyDescent="0.25">
      <c r="A37" s="64" t="s">
        <v>42</v>
      </c>
      <c r="B37" s="64"/>
      <c r="C37" s="64"/>
      <c r="D37" s="66" t="s">
        <v>67</v>
      </c>
      <c r="E37" s="67"/>
      <c r="F37" s="67"/>
      <c r="G37" s="67"/>
    </row>
    <row r="38" spans="1:7" ht="20.100000000000001" customHeight="1" x14ac:dyDescent="0.25">
      <c r="A38" s="65" t="s">
        <v>58</v>
      </c>
      <c r="B38" s="65"/>
      <c r="C38" s="44">
        <v>0</v>
      </c>
      <c r="D38" s="67"/>
      <c r="E38" s="67"/>
      <c r="F38" s="67"/>
      <c r="G38" s="67"/>
    </row>
    <row r="39" spans="1:7" ht="20.100000000000001" customHeight="1" x14ac:dyDescent="0.25">
      <c r="A39" s="65" t="s">
        <v>59</v>
      </c>
      <c r="B39" s="65"/>
      <c r="C39" s="44">
        <v>0</v>
      </c>
      <c r="D39" s="67"/>
      <c r="E39" s="67"/>
      <c r="F39" s="67"/>
      <c r="G39" s="67"/>
    </row>
    <row r="40" spans="1:7" ht="45" customHeight="1" x14ac:dyDescent="0.25">
      <c r="A40" s="64" t="s">
        <v>15</v>
      </c>
      <c r="B40" s="64"/>
      <c r="C40" s="64"/>
      <c r="D40" s="67"/>
      <c r="E40" s="67"/>
      <c r="F40" s="67"/>
      <c r="G40" s="67"/>
    </row>
    <row r="41" spans="1:7" ht="20.100000000000001" customHeight="1" x14ac:dyDescent="0.25">
      <c r="A41" s="65" t="s">
        <v>20</v>
      </c>
      <c r="B41" s="65"/>
      <c r="C41" s="17">
        <f>IF(B12="No",ROUND(C34*B14,2),ROUND(C39*B14,2))</f>
        <v>0</v>
      </c>
      <c r="D41" s="18" t="str">
        <f>IF(AND(B12="Si",OR(C38="",C39="")),"INSERISCI I VALORI NELLE CELLE C38 e C39",IF(AND(B12="No",OR(C32="",C34="")),"INSERISCI I VALORI NELLE CELLE C30,C31,C32 e C33",IF(OR(AND(B12="Si",ROUND(C38,2)&lt;C41),AND(B12="No",ROUND(C32,2)&lt;C41)),CONCATENATE("Errore. L'entità del contributo destinata alle Misure Antisismiche è inferiore alla percentuale prevista per il tipo di intervento del ",B14*100,"%"),"")))</f>
        <v/>
      </c>
      <c r="E41" s="50"/>
      <c r="F41" s="50"/>
      <c r="G41" s="50"/>
    </row>
    <row r="42" spans="1:7" ht="20.100000000000001" customHeight="1" x14ac:dyDescent="0.25">
      <c r="B42" s="19"/>
      <c r="C42" s="18"/>
    </row>
    <row r="43" spans="1:7" ht="20.100000000000001" customHeight="1" x14ac:dyDescent="0.25"/>
    <row r="44" spans="1:7" ht="39.950000000000003" customHeight="1" x14ac:dyDescent="0.25">
      <c r="A44" s="63" t="s">
        <v>35</v>
      </c>
      <c r="B44" s="63"/>
      <c r="C44" s="63"/>
      <c r="D44" s="63"/>
      <c r="E44" s="63"/>
    </row>
    <row r="45" spans="1:7" s="23" customFormat="1" ht="39.950000000000003" customHeight="1" x14ac:dyDescent="0.25">
      <c r="A45" s="20"/>
      <c r="B45" s="21" t="s">
        <v>28</v>
      </c>
      <c r="C45" s="21" t="s">
        <v>32</v>
      </c>
      <c r="D45" s="21" t="s">
        <v>33</v>
      </c>
      <c r="E45" s="21" t="s">
        <v>34</v>
      </c>
      <c r="F45" s="22"/>
      <c r="G45" s="22"/>
    </row>
    <row r="46" spans="1:7" ht="20.100000000000001" customHeight="1" x14ac:dyDescent="0.25">
      <c r="A46" s="16" t="s">
        <v>4</v>
      </c>
      <c r="B46" s="17">
        <f>F30</f>
        <v>0</v>
      </c>
      <c r="C46" s="17">
        <f>F31</f>
        <v>0</v>
      </c>
      <c r="D46" s="17">
        <f>F32</f>
        <v>0</v>
      </c>
      <c r="E46" s="17">
        <f>SUM(B46:D46)</f>
        <v>0</v>
      </c>
    </row>
    <row r="47" spans="1:7" ht="20.100000000000001" customHeight="1" x14ac:dyDescent="0.25">
      <c r="A47" s="16" t="s">
        <v>1</v>
      </c>
      <c r="B47" s="17">
        <f>B46*$B$8</f>
        <v>0</v>
      </c>
      <c r="C47" s="17">
        <f t="shared" ref="C47:E47" si="14">C46*$B$8</f>
        <v>0</v>
      </c>
      <c r="D47" s="17">
        <f t="shared" si="14"/>
        <v>0</v>
      </c>
      <c r="E47" s="17">
        <f t="shared" si="14"/>
        <v>0</v>
      </c>
    </row>
    <row r="48" spans="1:7" ht="20.100000000000001" customHeight="1" x14ac:dyDescent="0.25">
      <c r="A48" s="16" t="s">
        <v>2</v>
      </c>
      <c r="B48" s="17">
        <f>B46*$B$9</f>
        <v>0</v>
      </c>
      <c r="C48" s="17">
        <f t="shared" ref="C48:E48" si="15">C46*$B$9</f>
        <v>0</v>
      </c>
      <c r="D48" s="17">
        <f t="shared" si="15"/>
        <v>0</v>
      </c>
      <c r="E48" s="17">
        <f t="shared" si="15"/>
        <v>0</v>
      </c>
    </row>
    <row r="49" spans="1:5" ht="20.100000000000001" customHeight="1" x14ac:dyDescent="0.25">
      <c r="A49" s="16" t="s">
        <v>23</v>
      </c>
      <c r="B49" s="17">
        <f>B48*$B$10</f>
        <v>0</v>
      </c>
      <c r="C49" s="17">
        <f t="shared" ref="C49:E49" si="16">C48*$B$10</f>
        <v>0</v>
      </c>
      <c r="D49" s="17">
        <f t="shared" si="16"/>
        <v>0</v>
      </c>
      <c r="E49" s="17">
        <f t="shared" si="16"/>
        <v>0</v>
      </c>
    </row>
    <row r="50" spans="1:5" ht="20.100000000000001" customHeight="1" thickBot="1" x14ac:dyDescent="0.3">
      <c r="A50" s="16" t="s">
        <v>3</v>
      </c>
      <c r="B50" s="17">
        <f>(B48+B49)*$B$11</f>
        <v>0</v>
      </c>
      <c r="C50" s="17">
        <f t="shared" ref="C50:E50" si="17">(C48+C49)*$B$11</f>
        <v>0</v>
      </c>
      <c r="D50" s="17">
        <f t="shared" si="17"/>
        <v>0</v>
      </c>
      <c r="E50" s="46">
        <f t="shared" si="17"/>
        <v>0</v>
      </c>
    </row>
    <row r="51" spans="1:5" ht="27" customHeight="1" thickBot="1" x14ac:dyDescent="0.3">
      <c r="A51" s="47" t="s">
        <v>53</v>
      </c>
      <c r="B51" s="25">
        <f>SUM(B46:B50)</f>
        <v>0</v>
      </c>
      <c r="C51" s="25">
        <f t="shared" ref="C51:D51" si="18">SUM(C46:C50)</f>
        <v>0</v>
      </c>
      <c r="D51" s="45">
        <f t="shared" si="18"/>
        <v>0</v>
      </c>
      <c r="E51" s="48">
        <f>SUM(E46:E50)</f>
        <v>0</v>
      </c>
    </row>
    <row r="54" spans="1:5" ht="15.75" x14ac:dyDescent="0.25">
      <c r="A54" s="58" t="s">
        <v>65</v>
      </c>
      <c r="B54" s="58"/>
      <c r="C54" s="58"/>
      <c r="D54" s="58"/>
      <c r="E54" s="58"/>
    </row>
    <row r="55" spans="1:5" ht="150" customHeight="1" x14ac:dyDescent="0.25">
      <c r="A55" s="59"/>
      <c r="B55" s="60"/>
      <c r="C55" s="60"/>
      <c r="D55" s="60"/>
      <c r="E55" s="61"/>
    </row>
  </sheetData>
  <sheetProtection algorithmName="SHA-512" hashValue="v04uejCnuVNQ/A46kldTgrNx5E3+q4z5MPK13cG/w4TpjTI93IyUJLEioggQmvqaYAKC5il9phzipCgANGQbzQ==" saltValue="pVb90UYXP80lhQ89/M4jRg==" spinCount="100000" sheet="1" objects="1" scenarios="1"/>
  <mergeCells count="12">
    <mergeCell ref="A54:E54"/>
    <mergeCell ref="A55:E55"/>
    <mergeCell ref="B3:C3"/>
    <mergeCell ref="B4:C4"/>
    <mergeCell ref="A44:E44"/>
    <mergeCell ref="E28:F28"/>
    <mergeCell ref="A37:C37"/>
    <mergeCell ref="A40:C40"/>
    <mergeCell ref="A38:B38"/>
    <mergeCell ref="A39:B39"/>
    <mergeCell ref="A41:B41"/>
    <mergeCell ref="D37:G40"/>
  </mergeCells>
  <dataValidations disablePrompts="1" count="1">
    <dataValidation type="list" allowBlank="1" showInputMessage="1" showErrorMessage="1" errorTitle="Errore inserimento dati" error="Occorre indicare il valore Si o No" sqref="B12:B13" xr:uid="{FDB6D642-AB45-4761-9824-BB6A67DD0DAB}">
      <formula1>"Si,No"</formula1>
    </dataValidation>
  </dataValidations>
  <pageMargins left="0.7" right="0.7" top="0.75" bottom="0.75" header="0.3" footer="0.3"/>
  <pageSetup paperSize="9" scale="52" orientation="portrait" horizontalDpi="300" verticalDpi="300" r:id="rId1"/>
  <ignoredErrors>
    <ignoredError sqref="D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Guida alla compilazione</vt:lpstr>
      <vt:lpstr>Fondo 1-Bis</vt:lpstr>
      <vt:lpstr>'Fondo 1-Bis'!Area_stampa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Scapellato</dc:creator>
  <cp:lastModifiedBy>Ventura Giuliana</cp:lastModifiedBy>
  <cp:lastPrinted>2025-11-07T09:10:16Z</cp:lastPrinted>
  <dcterms:created xsi:type="dcterms:W3CDTF">2025-10-18T15:25:10Z</dcterms:created>
  <dcterms:modified xsi:type="dcterms:W3CDTF">2025-11-07T09:15:12Z</dcterms:modified>
</cp:coreProperties>
</file>